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HNT11-MC01.gazprom-neft.local\DFS\fs5-groups\dpr\2.1 БИЗНЕС-ВОЗМОЖНОСТИ\104. Климатический проект\3. Газопровод ЗАС\1. Валидация\Отчет и заключение\0. Для отправки\"/>
    </mc:Choice>
  </mc:AlternateContent>
  <bookViews>
    <workbookView xWindow="-105" yWindow="-105" windowWidth="19425" windowHeight="11505" tabRatio="500" activeTab="3"/>
  </bookViews>
  <sheets>
    <sheet name="Пр 1. Лист 1. Ан затр. и выг." sheetId="4" r:id="rId1"/>
    <sheet name="Пр 1 Лист 2 Расч. пдаты за выбр" sheetId="8" r:id="rId2"/>
    <sheet name="Пр 1. Лист 3. Выручка за ПНГ" sheetId="6" r:id="rId3"/>
    <sheet name="Пр 1. Лист 4 Эталонный анализ" sheetId="7" r:id="rId4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E5" i="7" l="1"/>
  <c r="F5" i="7" s="1"/>
  <c r="G5" i="7" s="1"/>
  <c r="H5" i="7" s="1"/>
  <c r="I5" i="7" s="1"/>
  <c r="J5" i="7" s="1"/>
  <c r="K5" i="7" s="1"/>
  <c r="L5" i="7" s="1"/>
  <c r="M5" i="7" s="1"/>
  <c r="N5" i="7" s="1"/>
  <c r="O5" i="7" s="1"/>
  <c r="P5" i="7" s="1"/>
  <c r="Q5" i="7" s="1"/>
  <c r="R5" i="7" s="1"/>
  <c r="G4" i="7"/>
  <c r="F4" i="7"/>
  <c r="E4" i="7"/>
  <c r="D4" i="7"/>
  <c r="H3" i="7"/>
  <c r="H4" i="7" s="1"/>
  <c r="C43" i="7" l="1"/>
  <c r="I3" i="7"/>
  <c r="J3" i="7" l="1"/>
  <c r="I4" i="7"/>
  <c r="K3" i="7" l="1"/>
  <c r="J4" i="7"/>
  <c r="B30" i="6"/>
  <c r="L3" i="7" l="1"/>
  <c r="K4" i="7"/>
  <c r="E47" i="4"/>
  <c r="L4" i="7" l="1"/>
  <c r="M3" i="7"/>
  <c r="N3" i="7" l="1"/>
  <c r="M4" i="7"/>
  <c r="O3" i="7" l="1"/>
  <c r="N4" i="7"/>
  <c r="O4" i="7" l="1"/>
  <c r="P3" i="7"/>
  <c r="P4" i="7" l="1"/>
  <c r="Q3" i="7"/>
  <c r="R3" i="7" l="1"/>
  <c r="R4" i="7" s="1"/>
  <c r="Q4" i="7"/>
  <c r="E25" i="4" l="1"/>
  <c r="C44" i="7" l="1"/>
</calcChain>
</file>

<file path=xl/sharedStrings.xml><?xml version="1.0" encoding="utf-8"?>
<sst xmlns="http://schemas.openxmlformats.org/spreadsheetml/2006/main" count="124" uniqueCount="87">
  <si>
    <t>Базовый сценарий</t>
  </si>
  <si>
    <t>Год</t>
  </si>
  <si>
    <t>Проектный сценарий</t>
  </si>
  <si>
    <t>ИТОГО</t>
  </si>
  <si>
    <t>Поставка ПНГ, млн м3</t>
  </si>
  <si>
    <t>Цена на ПНГ, руб / 1000 м3</t>
  </si>
  <si>
    <t>Затраты</t>
  </si>
  <si>
    <t>Выгода</t>
  </si>
  <si>
    <t>Расчет выручки от поставки ПНГ на Южно-Балыкский ГПК</t>
  </si>
  <si>
    <t>Выручка за год, руб</t>
  </si>
  <si>
    <t>Разница между затратами и выгодой для базового сценария</t>
  </si>
  <si>
    <t>Разница между затратами и выгодой для проектного сценария</t>
  </si>
  <si>
    <t>Выгода от поставки ПНГ на ГПК</t>
  </si>
  <si>
    <t>Расчет платы за выбросы на факельной установке приведен в отдельной вкладке.</t>
  </si>
  <si>
    <t>Для проектного сценария в качестве затрат были приняты затраты на строительство газопровода (по протоколу о принятия решения).</t>
  </si>
  <si>
    <t>Расчет цены  ПНГ</t>
  </si>
  <si>
    <t>Согласно п. 5.1 Договора на поставку ПНГ, цена ПНГ (руб / 1000 м3 без НДС) определяется по формуле:</t>
  </si>
  <si>
    <t xml:space="preserve">где </t>
  </si>
  <si>
    <t>Pi</t>
  </si>
  <si>
    <t>Ti</t>
  </si>
  <si>
    <t>минимальная оптовая цена на газ, добываемый ПАО "Газпром" или его аффилированными лицами, утвержденная приказом Федеральной Антимонопольной службы Российской Федерации или ее правопреемником для поставок промышленным потребителям Ханты-Мансийского автономного округа, руб/тыс. м3;</t>
  </si>
  <si>
    <t>цена ПНГ без учета НДС, руб./1000 м3;</t>
  </si>
  <si>
    <t>Т0</t>
  </si>
  <si>
    <t>регулируемая цена в размере 3 712 руб за 1000 м3 без учета НДС</t>
  </si>
  <si>
    <t>Согласно приказу ФАС РФ от 13.12.2024 № 1007/24 минимальная оптовая цена для потребителей Ханты-Мансийского автономного округа составляет 5 008 р</t>
  </si>
  <si>
    <t>P0</t>
  </si>
  <si>
    <t>базовая цена, принимается равной 669,24 руб, согласно п. 5.1.1 Договора о поставке ПНГ</t>
  </si>
  <si>
    <t xml:space="preserve">Выгода представляет собой получение денежных средств от поставки ПНГ На Южно-Балыкский ГПК. Цена за ПНГ рассчитана согласно договору поставки ПНГ (см. отдельную вкладку). </t>
  </si>
  <si>
    <t>Приложение 1 к климатическму проекту "Строительство газотранспортной системы Западно-Асомкинского месторождения"</t>
  </si>
  <si>
    <t>Лист 1. Инвестиционный сравнительный анализ</t>
  </si>
  <si>
    <t>Лист 2. Расчет выручки от поставки ПНГ на Южно-Балыкский ГПК</t>
  </si>
  <si>
    <t>Расчет финансокого анализа</t>
  </si>
  <si>
    <t>Параметры</t>
  </si>
  <si>
    <t>ИТОГО, тыс.р.</t>
  </si>
  <si>
    <t>Операционные расходы</t>
  </si>
  <si>
    <t>Эксплуатация газопровода</t>
  </si>
  <si>
    <t>Амортизация</t>
  </si>
  <si>
    <t>Налог на имущество</t>
  </si>
  <si>
    <t>САРЕХ</t>
  </si>
  <si>
    <t>БАЛАНСОВАЯ ПРИБЫЛЬ (Доходы - Расходы без САРЕХ)</t>
  </si>
  <si>
    <t>OCF</t>
  </si>
  <si>
    <t>FCF</t>
  </si>
  <si>
    <t>Накопленный поток наличности</t>
  </si>
  <si>
    <t>Дисконтированный поток (DCF)</t>
  </si>
  <si>
    <t>NPV</t>
  </si>
  <si>
    <t>PI</t>
  </si>
  <si>
    <t>Амортизация обустройства</t>
  </si>
  <si>
    <t>База для начисления амортизации по обустройству</t>
  </si>
  <si>
    <t>Расчетно</t>
  </si>
  <si>
    <t>Утвержденное постановление Правительства Российской Федерации от 1 января 20002 г. N 1 "О классификации основных средств, включаемых в амортизационные группы", согласно которой срок полезного использования газопровода - 25 лет (4 амортизационная группа), 220.42.21.11.113.</t>
  </si>
  <si>
    <t>Анализ чувствительности</t>
  </si>
  <si>
    <t>САРЕХ по проекту</t>
  </si>
  <si>
    <t>САРЕХ сокращение</t>
  </si>
  <si>
    <t>Доход по проекту</t>
  </si>
  <si>
    <t>Доход увеличение</t>
  </si>
  <si>
    <t>Снижение инвестиций</t>
  </si>
  <si>
    <t>Увеличение дохода</t>
  </si>
  <si>
    <t>Ставка дисконтирования</t>
  </si>
  <si>
    <t>Аренда земель</t>
  </si>
  <si>
    <r>
      <t xml:space="preserve">Доход </t>
    </r>
    <r>
      <rPr>
        <sz val="10"/>
        <color theme="1"/>
        <rFont val="Arial"/>
        <family val="2"/>
        <charset val="204"/>
      </rPr>
      <t>(реализация ПНГ на ГПК, таблица 9.4 КП)</t>
    </r>
  </si>
  <si>
    <t>Капитальные затраты</t>
  </si>
  <si>
    <t>Для демонстрации дополнительности</t>
  </si>
  <si>
    <t>Доходы необходимо будет увеличить более чем на 89%, чтобы проект имел PI, равный 1</t>
  </si>
  <si>
    <t>Налог на прибыль</t>
  </si>
  <si>
    <t>Инвестиции необходимо будет сократить на 85%, что бы проект имел PI, равный 1</t>
  </si>
  <si>
    <t>Сокращение платы за выбросы</t>
  </si>
  <si>
    <t>Лист 2. Расчет платы за выбросы загрязняющих веществ в атмосферу от факелов</t>
  </si>
  <si>
    <t>Наименование вещества</t>
  </si>
  <si>
    <t>Среднее значение</t>
  </si>
  <si>
    <t>Бенз/а/пирен (Бензапирен)</t>
  </si>
  <si>
    <t>Углеводороды предельные С6 - С10 (алканы)</t>
  </si>
  <si>
    <t>Метан</t>
  </si>
  <si>
    <t>Углерод оксид</t>
  </si>
  <si>
    <t>Азот (II) оксид</t>
  </si>
  <si>
    <t>Азота диоксид</t>
  </si>
  <si>
    <t>Показатель</t>
  </si>
  <si>
    <t>Повышающий коэффициент</t>
  </si>
  <si>
    <t>ИТОГО по всем ЗВ</t>
  </si>
  <si>
    <t>Сжигание в пределах 5 %</t>
  </si>
  <si>
    <t>Сжигание вне 5 %</t>
  </si>
  <si>
    <t>Удельные выбросы ЗВ на 1 млн. м3. ПНГ, т/млн м3</t>
  </si>
  <si>
    <t>Расходы ПНГ на факел, млн м3</t>
  </si>
  <si>
    <t>Ставки платы за выбросы ЗВ, руб./т</t>
  </si>
  <si>
    <t>Повышающий коэффициент, д. ед.</t>
  </si>
  <si>
    <t>Плата за выбросы ЗВ от сжигания газа на факелах (в пределах норматива), руб.</t>
  </si>
  <si>
    <t>Плата за выбросы ЗВ от сжигания газа на факелах (суммарно), руб.</t>
  </si>
  <si>
    <t>Плата за выбросы ЗВ от сжигания газа на факелах (вне норматива), руб.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</si>
</sst>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8" formatCode="#,##0.00\ &quot;₽&quot;;[Red]\-#,##0.00\ &quot;₽&quot;"/>
    <numFmt numFmtId="42" formatCode="_-* #,##0\ &quot;₽&quot;_-;\-* #,##0\ &quot;₽&quot;_-;_-* &quot;-&quot;\ &quot;₽&quot;_-;_-@_-"/>
    <numFmt numFmtId="164" formatCode="#,##0.00\ &quot;₽&quot;"/>
    <numFmt numFmtId="165" formatCode="#,##0_ ;[Red]\-#,##0\ "/>
  </numFmts>
  <fonts count="22">
    <font>
      <sz val="11"/>
      <name val="Calibri"/>
      <family val="2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 Cyr"/>
      <charset val="1"/>
    </font>
    <font>
      <b/>
      <sz val="11"/>
      <name val="Calibri"/>
      <family val="2"/>
      <charset val="204"/>
    </font>
    <font>
      <u/>
      <sz val="11"/>
      <name val="Calibri"/>
      <family val="2"/>
      <charset val="204"/>
    </font>
    <font>
      <sz val="11"/>
      <name val="Calibri"/>
      <family val="2"/>
      <charset val="204"/>
    </font>
    <font>
      <b/>
      <sz val="12"/>
      <name val="Calibri"/>
      <family val="2"/>
      <charset val="204"/>
    </font>
    <font>
      <sz val="16"/>
      <color theme="2" tint="-0.499984740745262"/>
      <name val="Arial"/>
      <family val="2"/>
      <charset val="204"/>
    </font>
    <font>
      <b/>
      <sz val="12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2" tint="-0.499984740745262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theme="1"/>
      <name val="Arial"/>
      <family val="2"/>
      <charset val="204"/>
    </font>
    <font>
      <b/>
      <sz val="12"/>
      <color rgb="FF7030A0"/>
      <name val="Arial"/>
      <family val="2"/>
      <charset val="204"/>
    </font>
    <font>
      <sz val="12"/>
      <name val="Calibri"/>
      <family val="2"/>
      <charset val="204"/>
    </font>
    <font>
      <sz val="12"/>
      <name val="Times New Roman"/>
      <family val="1"/>
      <charset val="204"/>
    </font>
    <font>
      <sz val="12"/>
      <name val="Arial"/>
      <family val="2"/>
      <charset val="204"/>
    </font>
    <font>
      <sz val="10"/>
      <color theme="1"/>
      <name val="Arial"/>
      <family val="2"/>
      <charset val="204"/>
    </font>
    <font>
      <sz val="11"/>
      <color rgb="FF006100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name val="Arial Cyr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8">
    <xf numFmtId="0" fontId="0" fillId="0" borderId="0"/>
    <xf numFmtId="0" fontId="3" fillId="0" borderId="0"/>
    <xf numFmtId="0" fontId="2" fillId="0" borderId="0"/>
    <xf numFmtId="42" fontId="6" fillId="0" borderId="0" applyFont="0" applyFill="0" applyBorder="0" applyAlignment="0" applyProtection="0"/>
    <xf numFmtId="0" fontId="19" fillId="5" borderId="0" applyNumberFormat="0" applyBorder="0" applyAlignment="0" applyProtection="0"/>
    <xf numFmtId="0" fontId="1" fillId="0" borderId="0"/>
    <xf numFmtId="4" fontId="21" fillId="0" borderId="0">
      <alignment vertical="center"/>
    </xf>
    <xf numFmtId="9" fontId="1" fillId="0" borderId="0" applyFont="0" applyFill="0" applyBorder="0" applyAlignment="0" applyProtection="0"/>
  </cellStyleXfs>
  <cellXfs count="68">
    <xf numFmtId="0" fontId="0" fillId="0" borderId="0" xfId="0"/>
    <xf numFmtId="0" fontId="0" fillId="0" borderId="1" xfId="0" applyBorder="1"/>
    <xf numFmtId="0" fontId="0" fillId="0" borderId="0" xfId="0" applyAlignment="1">
      <alignment horizontal="center" vertical="center" wrapText="1"/>
    </xf>
    <xf numFmtId="164" fontId="0" fillId="0" borderId="0" xfId="0" applyNumberFormat="1"/>
    <xf numFmtId="0" fontId="5" fillId="0" borderId="0" xfId="0" applyFont="1"/>
    <xf numFmtId="0" fontId="4" fillId="0" borderId="0" xfId="0" applyFont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/>
    <xf numFmtId="0" fontId="0" fillId="0" borderId="1" xfId="0" applyBorder="1" applyAlignment="1">
      <alignment horizontal="center" vertical="center" wrapText="1"/>
    </xf>
    <xf numFmtId="0" fontId="0" fillId="0" borderId="0" xfId="0" applyAlignment="1">
      <alignment vertical="top"/>
    </xf>
    <xf numFmtId="164" fontId="0" fillId="0" borderId="1" xfId="0" applyNumberFormat="1" applyBorder="1" applyAlignment="1">
      <alignment vertical="center"/>
    </xf>
    <xf numFmtId="0" fontId="0" fillId="0" borderId="1" xfId="0" applyFill="1" applyBorder="1" applyAlignment="1">
      <alignment horizontal="center" vertical="center" wrapText="1"/>
    </xf>
    <xf numFmtId="164" fontId="0" fillId="0" borderId="1" xfId="0" applyNumberFormat="1" applyFill="1" applyBorder="1" applyAlignment="1">
      <alignment vertical="center"/>
    </xf>
    <xf numFmtId="0" fontId="0" fillId="0" borderId="0" xfId="0" applyFont="1"/>
    <xf numFmtId="0" fontId="0" fillId="0" borderId="1" xfId="0" applyFill="1" applyBorder="1" applyAlignment="1">
      <alignment horizontal="center" vertical="center"/>
    </xf>
    <xf numFmtId="164" fontId="0" fillId="0" borderId="1" xfId="0" applyNumberFormat="1" applyFill="1" applyBorder="1"/>
    <xf numFmtId="0" fontId="7" fillId="0" borderId="0" xfId="0" applyFont="1"/>
    <xf numFmtId="9" fontId="8" fillId="0" borderId="0" xfId="1" applyNumberFormat="1" applyFont="1" applyAlignment="1">
      <alignment vertical="center"/>
    </xf>
    <xf numFmtId="0" fontId="8" fillId="0" borderId="0" xfId="1" applyFont="1" applyAlignment="1">
      <alignment vertical="center"/>
    </xf>
    <xf numFmtId="9" fontId="9" fillId="2" borderId="0" xfId="1" applyNumberFormat="1" applyFont="1" applyFill="1" applyAlignment="1">
      <alignment vertical="center"/>
    </xf>
    <xf numFmtId="4" fontId="10" fillId="2" borderId="0" xfId="1" applyNumberFormat="1" applyFont="1" applyFill="1" applyBorder="1" applyAlignment="1">
      <alignment vertical="center"/>
    </xf>
    <xf numFmtId="4" fontId="11" fillId="0" borderId="0" xfId="1" applyNumberFormat="1" applyFont="1" applyAlignment="1">
      <alignment vertical="center"/>
    </xf>
    <xf numFmtId="0" fontId="12" fillId="3" borderId="1" xfId="1" applyFont="1" applyFill="1" applyBorder="1" applyAlignment="1">
      <alignment horizontal="center" vertical="center"/>
    </xf>
    <xf numFmtId="0" fontId="10" fillId="4" borderId="1" xfId="1" applyFont="1" applyFill="1" applyBorder="1" applyAlignment="1">
      <alignment vertical="center"/>
    </xf>
    <xf numFmtId="3" fontId="10" fillId="4" borderId="1" xfId="1" applyNumberFormat="1" applyFont="1" applyFill="1" applyBorder="1" applyAlignment="1">
      <alignment vertical="center"/>
    </xf>
    <xf numFmtId="0" fontId="13" fillId="0" borderId="1" xfId="1" applyFont="1" applyBorder="1" applyAlignment="1">
      <alignment vertical="center" wrapText="1"/>
    </xf>
    <xf numFmtId="3" fontId="13" fillId="0" borderId="1" xfId="1" applyNumberFormat="1" applyFont="1" applyBorder="1" applyAlignment="1">
      <alignment vertical="center"/>
    </xf>
    <xf numFmtId="1" fontId="13" fillId="0" borderId="1" xfId="1" applyNumberFormat="1" applyFont="1" applyBorder="1" applyAlignment="1">
      <alignment vertical="center"/>
    </xf>
    <xf numFmtId="0" fontId="14" fillId="4" borderId="1" xfId="1" applyFont="1" applyFill="1" applyBorder="1" applyAlignment="1">
      <alignment vertical="center"/>
    </xf>
    <xf numFmtId="3" fontId="14" fillId="4" borderId="1" xfId="1" applyNumberFormat="1" applyFont="1" applyFill="1" applyBorder="1" applyAlignment="1">
      <alignment vertical="center"/>
    </xf>
    <xf numFmtId="0" fontId="15" fillId="0" borderId="0" xfId="0" applyFont="1"/>
    <xf numFmtId="9" fontId="13" fillId="0" borderId="0" xfId="1" applyNumberFormat="1" applyFont="1" applyAlignment="1">
      <alignment vertical="center"/>
    </xf>
    <xf numFmtId="165" fontId="15" fillId="0" borderId="0" xfId="0" applyNumberFormat="1" applyFont="1"/>
    <xf numFmtId="0" fontId="12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6" fillId="0" borderId="1" xfId="3" applyNumberFormat="1" applyFont="1" applyFill="1" applyBorder="1" applyAlignment="1">
      <alignment vertical="center"/>
    </xf>
    <xf numFmtId="3" fontId="15" fillId="0" borderId="1" xfId="0" applyNumberFormat="1" applyFont="1" applyFill="1" applyBorder="1"/>
    <xf numFmtId="0" fontId="7" fillId="0" borderId="1" xfId="0" applyFont="1" applyBorder="1"/>
    <xf numFmtId="0" fontId="4" fillId="0" borderId="1" xfId="0" applyFont="1" applyBorder="1" applyAlignment="1">
      <alignment horizontal="center" vertical="center"/>
    </xf>
    <xf numFmtId="0" fontId="4" fillId="0" borderId="1" xfId="0" applyFont="1" applyBorder="1"/>
    <xf numFmtId="0" fontId="15" fillId="0" borderId="1" xfId="0" applyFont="1" applyBorder="1"/>
    <xf numFmtId="3" fontId="4" fillId="0" borderId="1" xfId="0" applyNumberFormat="1" applyFont="1" applyBorder="1"/>
    <xf numFmtId="3" fontId="0" fillId="0" borderId="1" xfId="0" applyNumberFormat="1" applyBorder="1"/>
    <xf numFmtId="0" fontId="7" fillId="0" borderId="1" xfId="0" applyFont="1" applyBorder="1" applyAlignment="1">
      <alignment wrapText="1"/>
    </xf>
    <xf numFmtId="9" fontId="4" fillId="0" borderId="1" xfId="0" applyNumberFormat="1" applyFont="1" applyBorder="1"/>
    <xf numFmtId="3" fontId="0" fillId="0" borderId="0" xfId="0" applyNumberFormat="1"/>
    <xf numFmtId="9" fontId="0" fillId="0" borderId="0" xfId="0" applyNumberFormat="1"/>
    <xf numFmtId="0" fontId="17" fillId="0" borderId="1" xfId="1" applyFont="1" applyFill="1" applyBorder="1" applyAlignment="1">
      <alignment vertical="center"/>
    </xf>
    <xf numFmtId="3" fontId="17" fillId="0" borderId="1" xfId="1" applyNumberFormat="1" applyFont="1" applyFill="1" applyBorder="1" applyAlignment="1">
      <alignment vertical="center"/>
    </xf>
    <xf numFmtId="4" fontId="14" fillId="4" borderId="1" xfId="1" applyNumberFormat="1" applyFont="1" applyFill="1" applyBorder="1" applyAlignment="1">
      <alignment vertical="center"/>
    </xf>
    <xf numFmtId="9" fontId="15" fillId="0" borderId="0" xfId="0" applyNumberFormat="1" applyFont="1"/>
    <xf numFmtId="8" fontId="0" fillId="0" borderId="0" xfId="0" applyNumberFormat="1"/>
    <xf numFmtId="1" fontId="0" fillId="0" borderId="0" xfId="0" applyNumberFormat="1"/>
    <xf numFmtId="3" fontId="13" fillId="0" borderId="0" xfId="1" applyNumberFormat="1" applyFont="1" applyAlignment="1">
      <alignment vertical="center"/>
    </xf>
    <xf numFmtId="0" fontId="19" fillId="0" borderId="0" xfId="4" applyFill="1"/>
    <xf numFmtId="4" fontId="10" fillId="4" borderId="1" xfId="1" applyNumberFormat="1" applyFont="1" applyFill="1" applyBorder="1" applyAlignment="1">
      <alignment vertical="center"/>
    </xf>
    <xf numFmtId="2" fontId="0" fillId="0" borderId="0" xfId="0" applyNumberFormat="1"/>
    <xf numFmtId="0" fontId="2" fillId="0" borderId="0" xfId="2"/>
    <xf numFmtId="0" fontId="20" fillId="0" borderId="0" xfId="2" applyFont="1"/>
    <xf numFmtId="0" fontId="2" fillId="0" borderId="1" xfId="2" applyBorder="1"/>
    <xf numFmtId="0" fontId="2" fillId="0" borderId="1" xfId="2" applyBorder="1" applyAlignment="1">
      <alignment horizontal="center" vertical="center" wrapText="1"/>
    </xf>
    <xf numFmtId="0" fontId="1" fillId="0" borderId="1" xfId="2" applyFont="1" applyBorder="1"/>
    <xf numFmtId="2" fontId="2" fillId="0" borderId="1" xfId="2" applyNumberFormat="1" applyBorder="1"/>
    <xf numFmtId="0" fontId="20" fillId="0" borderId="1" xfId="2" applyFont="1" applyBorder="1"/>
    <xf numFmtId="2" fontId="2" fillId="0" borderId="0" xfId="2" applyNumberFormat="1"/>
    <xf numFmtId="2" fontId="2" fillId="0" borderId="1" xfId="2" applyNumberFormat="1" applyFill="1" applyBorder="1"/>
    <xf numFmtId="0" fontId="0" fillId="0" borderId="0" xfId="0" applyAlignment="1">
      <alignment horizontal="left" vertical="center" wrapText="1"/>
    </xf>
  </cellXfs>
  <cellStyles count="8">
    <cellStyle name="Normal 2" xfId="5"/>
    <cellStyle name="Percent 2" xfId="7"/>
    <cellStyle name="Денежный [0]" xfId="3" builtinId="7"/>
    <cellStyle name="Обычный" xfId="0" builtinId="0"/>
    <cellStyle name="Обычный 2" xfId="2"/>
    <cellStyle name="Обычный 2 2" xfId="6"/>
    <cellStyle name="Обычный 3" xfId="1"/>
    <cellStyle name="Хороший" xfId="4" builtinId="26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ru-RU" b="1"/>
              <a:t>Чуствительность проекта,</a:t>
            </a:r>
            <a:r>
              <a:rPr lang="ru-RU" b="1" baseline="0"/>
              <a:t> тыс р.</a:t>
            </a:r>
            <a:endParaRPr lang="ru-RU" b="1"/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title>
    <c:autoTitleDeleted val="0"/>
    <c:plotArea>
      <c:layout>
        <c:manualLayout>
          <c:layoutTarget val="inner"/>
          <c:xMode val="edge"/>
          <c:yMode val="edge"/>
          <c:x val="0"/>
          <c:y val="0.15782407407407409"/>
          <c:w val="0.96811594566747172"/>
          <c:h val="0.6322933070866141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'Пр 1. Лист 4 Эталонный анализ'!$B$14</c:f>
              <c:strCache>
                <c:ptCount val="1"/>
                <c:pt idx="0">
                  <c:v>САРЕХ</c:v>
                </c:pt>
              </c:strCache>
            </c:strRef>
          </c:tx>
          <c:spPr>
            <a:solidFill>
              <a:schemeClr val="bg1">
                <a:lumMod val="8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C81-446A-B7B6-5DBD51F6A140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1"/>
            </c:numLit>
          </c:cat>
          <c:val>
            <c:numRef>
              <c:f>'Пр 1. Лист 4 Эталонный анализ'!$C$43</c:f>
              <c:numCache>
                <c:formatCode>#,##0</c:formatCode>
                <c:ptCount val="1"/>
                <c:pt idx="0">
                  <c:v>-1012885.8095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C81-446A-B7B6-5DBD51F6A140}"/>
            </c:ext>
          </c:extLst>
        </c:ser>
        <c:ser>
          <c:idx val="1"/>
          <c:order val="1"/>
          <c:tx>
            <c:v>Доход</c:v>
          </c:tx>
          <c:spPr>
            <a:solidFill>
              <a:schemeClr val="accent1">
                <a:lumMod val="75000"/>
              </a:schemeClr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5.3553032314762515E-2"/>
                  <c:y val="-9.2592592592592587E-3"/>
                </c:manualLayout>
              </c:layout>
              <c:numFmt formatCode="#,##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8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ru-RU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8C81-446A-B7B6-5DBD51F6A14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ru-RU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Lit>
              <c:formatCode>General</c:formatCode>
              <c:ptCount val="1"/>
            </c:numLit>
          </c:cat>
          <c:val>
            <c:numRef>
              <c:f>'Пр 1. Лист 4 Эталонный анализ'!$C$44</c:f>
              <c:numCache>
                <c:formatCode>#,##0</c:formatCode>
                <c:ptCount val="1"/>
                <c:pt idx="0">
                  <c:v>20103.838973549999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C81-446A-B7B6-5DBD51F6A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22139648"/>
        <c:axId val="922140064"/>
      </c:barChart>
      <c:catAx>
        <c:axId val="92213964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ru-RU"/>
          </a:p>
        </c:txPr>
        <c:crossAx val="922140064"/>
        <c:crosses val="autoZero"/>
        <c:auto val="1"/>
        <c:lblAlgn val="ctr"/>
        <c:lblOffset val="100"/>
        <c:noMultiLvlLbl val="0"/>
      </c:catAx>
      <c:valAx>
        <c:axId val="922140064"/>
        <c:scaling>
          <c:orientation val="minMax"/>
        </c:scaling>
        <c:delete val="1"/>
        <c:axPos val="b"/>
        <c:numFmt formatCode="#,##0" sourceLinked="1"/>
        <c:majorTickMark val="none"/>
        <c:minorTickMark val="none"/>
        <c:tickLblPos val="nextTo"/>
        <c:crossAx val="92213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68072547292873753"/>
          <c:y val="0.77835593467483233"/>
          <c:w val="0.29823744171659916"/>
          <c:h val="0.126549285505978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ru-RU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ru-RU"/>
    </a:p>
  </c:txPr>
  <c:printSettings>
    <c:headerFooter/>
    <c:pageMargins b="0.75" l="0.7" r="0.7" t="0.75" header="0.3" footer="0.3"/>
    <c:pageSetup/>
  </c:printSettings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21</xdr:row>
      <xdr:rowOff>0</xdr:rowOff>
    </xdr:from>
    <xdr:to>
      <xdr:col>2</xdr:col>
      <xdr:colOff>600075</xdr:colOff>
      <xdr:row>21</xdr:row>
      <xdr:rowOff>180975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9600" y="3619500"/>
          <a:ext cx="1724025" cy="1809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581024</xdr:colOff>
      <xdr:row>44</xdr:row>
      <xdr:rowOff>61912</xdr:rowOff>
    </xdr:from>
    <xdr:to>
      <xdr:col>7</xdr:col>
      <xdr:colOff>266700</xdr:colOff>
      <xdr:row>58</xdr:row>
      <xdr:rowOff>138112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0.09166</cdr:x>
      <cdr:y>0.63194</cdr:y>
    </cdr:from>
    <cdr:to>
      <cdr:x>0.19346</cdr:x>
      <cdr:y>0.73785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779644" y="1733538"/>
          <a:ext cx="865893" cy="2905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b="1"/>
            <a:t>CAPEX</a:t>
          </a:r>
          <a:endParaRPr lang="ru-RU" sz="1600" b="1"/>
        </a:p>
      </cdr:txBody>
    </cdr:sp>
  </cdr:relSizeAnchor>
  <cdr:relSizeAnchor xmlns:cdr="http://schemas.openxmlformats.org/drawingml/2006/chartDrawing">
    <cdr:from>
      <cdr:x>0.87129</cdr:x>
      <cdr:y>0.62674</cdr:y>
    </cdr:from>
    <cdr:to>
      <cdr:x>0.97309</cdr:x>
      <cdr:y>0.74826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7411041" y="1719274"/>
          <a:ext cx="865893" cy="33336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ru-RU" sz="1600" b="1"/>
            <a:t>Доход</a:t>
          </a:r>
        </a:p>
      </cdr:txBody>
    </cdr:sp>
  </cdr:relSizeAnchor>
  <cdr:relSizeAnchor xmlns:cdr="http://schemas.openxmlformats.org/drawingml/2006/chartDrawing">
    <cdr:from>
      <cdr:x>0.79166</cdr:x>
      <cdr:y>0.22048</cdr:y>
    </cdr:from>
    <cdr:to>
      <cdr:x>0.89347</cdr:x>
      <cdr:y>0.34201</cdr:y>
    </cdr:to>
    <cdr:sp macro="" textlink="">
      <cdr:nvSpPr>
        <cdr:cNvPr id="4" name="TextBox 3"/>
        <cdr:cNvSpPr txBox="1"/>
      </cdr:nvSpPr>
      <cdr:spPr>
        <a:xfrm xmlns:a="http://schemas.openxmlformats.org/drawingml/2006/main">
          <a:off x="6937329" y="604824"/>
          <a:ext cx="892161" cy="33338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b="1"/>
            <a:t>PI</a:t>
          </a:r>
          <a:r>
            <a:rPr lang="ru-RU" sz="1600" b="1"/>
            <a:t> </a:t>
          </a:r>
          <a:r>
            <a:rPr lang="en-US" sz="1600" b="1"/>
            <a:t>- 1</a:t>
          </a:r>
          <a:endParaRPr lang="ru-RU" sz="1600" b="1"/>
        </a:p>
      </cdr:txBody>
    </cdr:sp>
  </cdr:relSizeAnchor>
  <cdr:relSizeAnchor xmlns:cdr="http://schemas.openxmlformats.org/drawingml/2006/chartDrawing">
    <cdr:from>
      <cdr:x>0.01166</cdr:x>
      <cdr:y>0.11979</cdr:y>
    </cdr:from>
    <cdr:to>
      <cdr:x>0.32174</cdr:x>
      <cdr:y>0.23785</cdr:y>
    </cdr:to>
    <cdr:sp macro="" textlink="">
      <cdr:nvSpPr>
        <cdr:cNvPr id="5" name="TextBox 4"/>
        <cdr:cNvSpPr txBox="1"/>
      </cdr:nvSpPr>
      <cdr:spPr>
        <a:xfrm xmlns:a="http://schemas.openxmlformats.org/drawingml/2006/main">
          <a:off x="102177" y="328608"/>
          <a:ext cx="2717224" cy="323862"/>
        </a:xfrm>
        <a:prstGeom xmlns:a="http://schemas.openxmlformats.org/drawingml/2006/main" prst="rect">
          <a:avLst/>
        </a:prstGeom>
        <a:ln xmlns:a="http://schemas.openxmlformats.org/drawingml/2006/main">
          <a:solidFill>
            <a:schemeClr val="tx1"/>
          </a:solidFill>
        </a:ln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600" b="1" baseline="0"/>
            <a:t>PI</a:t>
          </a:r>
          <a:r>
            <a:rPr lang="ru-RU" sz="1600" b="1" baseline="0"/>
            <a:t> проекта -</a:t>
          </a:r>
          <a:r>
            <a:rPr lang="en-US" sz="1600" b="1" baseline="0"/>
            <a:t> 0,0</a:t>
          </a:r>
          <a:r>
            <a:rPr lang="ru-RU" sz="1600" b="1" baseline="0"/>
            <a:t>8 </a:t>
          </a:r>
          <a:endParaRPr lang="ru-RU" sz="1600" b="1"/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0"/>
  <sheetViews>
    <sheetView view="pageBreakPreview" zoomScale="80" zoomScaleNormal="100" zoomScaleSheetLayoutView="80" workbookViewId="0">
      <selection activeCell="J32" sqref="J32"/>
    </sheetView>
  </sheetViews>
  <sheetFormatPr defaultRowHeight="15"/>
  <cols>
    <col min="1" max="1" width="16.5703125" customWidth="1"/>
    <col min="2" max="2" width="20" customWidth="1"/>
    <col min="3" max="3" width="21.7109375" customWidth="1"/>
    <col min="4" max="4" width="19.140625" customWidth="1"/>
    <col min="5" max="5" width="21" customWidth="1"/>
    <col min="7" max="7" width="14.42578125" customWidth="1"/>
  </cols>
  <sheetData>
    <row r="1" spans="1:5">
      <c r="A1" t="s">
        <v>28</v>
      </c>
    </row>
    <row r="2" spans="1:5">
      <c r="A2" t="s">
        <v>29</v>
      </c>
    </row>
    <row r="4" spans="1:5">
      <c r="A4" s="5" t="s">
        <v>61</v>
      </c>
    </row>
    <row r="5" spans="1:5">
      <c r="A5" t="s">
        <v>13</v>
      </c>
    </row>
    <row r="7" spans="1:5" ht="42.75" customHeight="1">
      <c r="A7" s="67" t="s">
        <v>14</v>
      </c>
      <c r="B7" s="67"/>
      <c r="C7" s="67"/>
      <c r="D7" s="67"/>
      <c r="E7" s="67"/>
    </row>
    <row r="8" spans="1:5" ht="54" customHeight="1">
      <c r="A8" s="67" t="s">
        <v>27</v>
      </c>
      <c r="B8" s="67"/>
      <c r="C8" s="67"/>
      <c r="D8" s="67"/>
      <c r="E8" s="67"/>
    </row>
    <row r="10" spans="1:5">
      <c r="A10" s="4" t="s">
        <v>0</v>
      </c>
    </row>
    <row r="11" spans="1:5">
      <c r="A11" s="1" t="s">
        <v>1</v>
      </c>
      <c r="B11" s="9" t="s">
        <v>6</v>
      </c>
      <c r="C11" s="9" t="s">
        <v>7</v>
      </c>
      <c r="D11" s="2"/>
    </row>
    <row r="12" spans="1:5">
      <c r="A12" s="12">
        <v>2024</v>
      </c>
      <c r="B12" s="13"/>
      <c r="C12" s="13"/>
      <c r="D12" s="3"/>
    </row>
    <row r="13" spans="1:5">
      <c r="A13" s="7">
        <v>2025</v>
      </c>
      <c r="B13" s="11"/>
      <c r="C13" s="11"/>
      <c r="D13" s="3"/>
    </row>
    <row r="14" spans="1:5">
      <c r="A14" s="7">
        <v>2026</v>
      </c>
      <c r="B14" s="11"/>
      <c r="C14" s="11"/>
      <c r="D14" s="3"/>
    </row>
    <row r="15" spans="1:5">
      <c r="A15" s="7">
        <v>2027</v>
      </c>
      <c r="B15" s="11"/>
      <c r="C15" s="11"/>
      <c r="D15" s="3"/>
    </row>
    <row r="16" spans="1:5">
      <c r="A16" s="7">
        <v>2028</v>
      </c>
      <c r="B16" s="11"/>
      <c r="C16" s="11"/>
      <c r="D16" s="3"/>
    </row>
    <row r="17" spans="1:10">
      <c r="A17" s="7">
        <v>2029</v>
      </c>
      <c r="B17" s="11"/>
      <c r="C17" s="11"/>
      <c r="D17" s="3"/>
    </row>
    <row r="18" spans="1:10">
      <c r="A18" s="7">
        <v>2030</v>
      </c>
      <c r="B18" s="11"/>
      <c r="C18" s="11"/>
      <c r="D18" s="3"/>
    </row>
    <row r="19" spans="1:10">
      <c r="A19" s="7">
        <v>2031</v>
      </c>
      <c r="B19" s="11"/>
      <c r="C19" s="11"/>
      <c r="D19" s="3"/>
    </row>
    <row r="20" spans="1:10">
      <c r="A20" s="7">
        <v>2032</v>
      </c>
      <c r="B20" s="11"/>
      <c r="C20" s="11"/>
      <c r="D20" s="3"/>
    </row>
    <row r="21" spans="1:10">
      <c r="A21" s="7">
        <v>2033</v>
      </c>
      <c r="B21" s="11"/>
      <c r="C21" s="11"/>
      <c r="D21" s="3"/>
    </row>
    <row r="22" spans="1:10">
      <c r="A22" s="12">
        <v>2034</v>
      </c>
      <c r="B22" s="13"/>
      <c r="C22" s="11"/>
      <c r="D22" s="3"/>
    </row>
    <row r="23" spans="1:10">
      <c r="A23" s="7" t="s">
        <v>3</v>
      </c>
      <c r="B23" s="11"/>
      <c r="C23" s="11"/>
      <c r="J23" s="55"/>
    </row>
    <row r="25" spans="1:10">
      <c r="A25" t="s">
        <v>10</v>
      </c>
      <c r="E25" s="3">
        <f>C23 -ABS(B23)</f>
        <v>0</v>
      </c>
    </row>
    <row r="28" spans="1:10">
      <c r="A28" t="s">
        <v>2</v>
      </c>
    </row>
    <row r="29" spans="1:10" ht="30">
      <c r="A29" s="7" t="s">
        <v>1</v>
      </c>
      <c r="B29" s="9" t="s">
        <v>6</v>
      </c>
      <c r="C29" s="9" t="s">
        <v>12</v>
      </c>
      <c r="D29" s="2"/>
    </row>
    <row r="30" spans="1:10">
      <c r="A30" s="7">
        <v>2020</v>
      </c>
      <c r="B30" s="8"/>
      <c r="C30" s="8"/>
      <c r="D30" s="3"/>
    </row>
    <row r="31" spans="1:10">
      <c r="A31" s="7">
        <v>2021</v>
      </c>
      <c r="B31" s="8"/>
      <c r="C31" s="8"/>
      <c r="D31" s="3"/>
    </row>
    <row r="32" spans="1:10">
      <c r="A32" s="7">
        <v>2022</v>
      </c>
      <c r="B32" s="8"/>
      <c r="C32" s="8"/>
      <c r="D32" s="3"/>
    </row>
    <row r="33" spans="1:5">
      <c r="A33" s="7">
        <v>2023</v>
      </c>
      <c r="B33" s="8"/>
      <c r="C33" s="8"/>
      <c r="D33" s="3"/>
    </row>
    <row r="34" spans="1:5">
      <c r="A34" s="7">
        <v>2024</v>
      </c>
      <c r="B34" s="8"/>
      <c r="C34" s="8"/>
      <c r="D34" s="3"/>
    </row>
    <row r="35" spans="1:5">
      <c r="A35" s="7">
        <v>2025</v>
      </c>
      <c r="B35" s="8"/>
      <c r="C35" s="8"/>
      <c r="D35" s="3"/>
    </row>
    <row r="36" spans="1:5">
      <c r="A36" s="7">
        <v>2026</v>
      </c>
      <c r="B36" s="8"/>
      <c r="C36" s="8"/>
      <c r="D36" s="3"/>
    </row>
    <row r="37" spans="1:5">
      <c r="A37" s="7">
        <v>2027</v>
      </c>
      <c r="B37" s="8"/>
      <c r="C37" s="8"/>
      <c r="D37" s="3"/>
    </row>
    <row r="38" spans="1:5">
      <c r="A38" s="7">
        <v>2028</v>
      </c>
      <c r="B38" s="8"/>
      <c r="C38" s="8"/>
      <c r="D38" s="3"/>
    </row>
    <row r="39" spans="1:5">
      <c r="A39" s="7">
        <v>2029</v>
      </c>
      <c r="B39" s="8"/>
      <c r="C39" s="8"/>
      <c r="D39" s="3"/>
    </row>
    <row r="40" spans="1:5">
      <c r="A40" s="7">
        <v>2030</v>
      </c>
      <c r="B40" s="8"/>
      <c r="C40" s="8"/>
      <c r="D40" s="3"/>
    </row>
    <row r="41" spans="1:5">
      <c r="A41" s="7">
        <v>2031</v>
      </c>
      <c r="B41" s="8"/>
      <c r="C41" s="8"/>
      <c r="D41" s="3"/>
    </row>
    <row r="42" spans="1:5">
      <c r="A42" s="7">
        <v>2032</v>
      </c>
      <c r="B42" s="8"/>
      <c r="C42" s="8"/>
      <c r="D42" s="3"/>
    </row>
    <row r="43" spans="1:5">
      <c r="A43" s="7">
        <v>2033</v>
      </c>
      <c r="B43" s="8"/>
      <c r="C43" s="8"/>
      <c r="D43" s="3"/>
    </row>
    <row r="44" spans="1:5">
      <c r="A44" s="15">
        <v>2034</v>
      </c>
      <c r="B44" s="16"/>
      <c r="C44" s="16"/>
      <c r="D44" s="3"/>
    </row>
    <row r="45" spans="1:5">
      <c r="A45" s="15" t="s">
        <v>3</v>
      </c>
      <c r="B45" s="16"/>
      <c r="C45" s="16"/>
    </row>
    <row r="47" spans="1:5">
      <c r="A47" t="s">
        <v>11</v>
      </c>
      <c r="E47" s="3">
        <f>C45 -ABS(B45)</f>
        <v>0</v>
      </c>
    </row>
    <row r="49" spans="1:5" ht="53.25" customHeight="1">
      <c r="A49" s="67"/>
      <c r="B49" s="67"/>
      <c r="C49" s="67"/>
      <c r="D49" s="67"/>
      <c r="E49" s="67"/>
    </row>
    <row r="50" spans="1:5" ht="48" customHeight="1">
      <c r="A50" s="67"/>
      <c r="B50" s="67"/>
      <c r="C50" s="67"/>
      <c r="D50" s="67"/>
      <c r="E50" s="67"/>
    </row>
  </sheetData>
  <mergeCells count="4">
    <mergeCell ref="A7:E7"/>
    <mergeCell ref="A8:E8"/>
    <mergeCell ref="A49:E49"/>
    <mergeCell ref="A50:E50"/>
  </mergeCells>
  <pageMargins left="0.7" right="0.7" top="0.75" bottom="0.75" header="0.3" footer="0.3"/>
  <pageSetup paperSize="9" scale="7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82"/>
  <sheetViews>
    <sheetView view="pageBreakPreview" zoomScale="60" zoomScaleNormal="100" workbookViewId="0">
      <selection activeCell="H46" sqref="H46"/>
    </sheetView>
  </sheetViews>
  <sheetFormatPr defaultColWidth="9.140625" defaultRowHeight="15"/>
  <cols>
    <col min="1" max="1" width="43.42578125" style="58" bestFit="1" customWidth="1"/>
    <col min="2" max="2" width="11.42578125" style="58" customWidth="1"/>
    <col min="3" max="3" width="13.140625" style="58" customWidth="1"/>
    <col min="4" max="4" width="13.28515625" style="58" customWidth="1"/>
    <col min="5" max="5" width="12" style="58" bestFit="1" customWidth="1"/>
    <col min="6" max="6" width="10.7109375" style="58" customWidth="1"/>
    <col min="7" max="16384" width="9.140625" style="58"/>
  </cols>
  <sheetData>
    <row r="1" spans="1:17">
      <c r="A1" t="s">
        <v>28</v>
      </c>
    </row>
    <row r="2" spans="1:17">
      <c r="A2" t="s">
        <v>66</v>
      </c>
    </row>
    <row r="3" spans="1:17">
      <c r="A3"/>
    </row>
    <row r="4" spans="1:17">
      <c r="A4" s="59" t="s">
        <v>80</v>
      </c>
    </row>
    <row r="5" spans="1:17" ht="30">
      <c r="A5" s="60" t="s">
        <v>67</v>
      </c>
      <c r="B5" s="61">
        <v>2021</v>
      </c>
      <c r="C5" s="61">
        <v>2022</v>
      </c>
      <c r="D5" s="61">
        <v>2023</v>
      </c>
      <c r="E5" s="61" t="s">
        <v>68</v>
      </c>
    </row>
    <row r="6" spans="1:17">
      <c r="A6" s="60" t="s">
        <v>69</v>
      </c>
      <c r="B6" s="60">
        <v>2.1808846933658895E-8</v>
      </c>
      <c r="C6" s="60">
        <v>2.1196422200703327E-8</v>
      </c>
      <c r="D6" s="60">
        <v>2.4696885428253614E-8</v>
      </c>
      <c r="E6" s="60">
        <v>2.2600000000000001E-8</v>
      </c>
    </row>
    <row r="7" spans="1:17">
      <c r="A7" s="60" t="s">
        <v>70</v>
      </c>
      <c r="B7" s="60">
        <v>2.9621509080206679E-2</v>
      </c>
      <c r="C7" s="60">
        <v>2.4313745476785078E-2</v>
      </c>
      <c r="D7" s="60">
        <v>3.222163515016685E-2</v>
      </c>
      <c r="E7" s="60">
        <v>2.9000000000000001E-2</v>
      </c>
    </row>
    <row r="8" spans="1:17">
      <c r="A8" s="60" t="s">
        <v>71</v>
      </c>
      <c r="B8" s="60">
        <v>0.5820617192439338</v>
      </c>
      <c r="C8" s="60">
        <v>0.55760236481321035</v>
      </c>
      <c r="D8" s="60">
        <v>0.65828887652947732</v>
      </c>
      <c r="E8" s="60">
        <v>0.59899999999999998</v>
      </c>
    </row>
    <row r="9" spans="1:17">
      <c r="A9" s="60" t="s">
        <v>72</v>
      </c>
      <c r="B9" s="60">
        <v>21.808632954718874</v>
      </c>
      <c r="C9" s="60">
        <v>21.196400642169106</v>
      </c>
      <c r="D9" s="60">
        <v>24.934693826473858</v>
      </c>
      <c r="E9" s="60">
        <v>22.646999999999998</v>
      </c>
    </row>
    <row r="10" spans="1:17">
      <c r="A10" s="60" t="s">
        <v>73</v>
      </c>
      <c r="B10" s="60">
        <v>0.42526835117399547</v>
      </c>
      <c r="C10" s="60">
        <v>0.41332982518729938</v>
      </c>
      <c r="D10" s="60">
        <v>0.48622652947719686</v>
      </c>
      <c r="E10" s="60">
        <v>0.442</v>
      </c>
    </row>
    <row r="11" spans="1:17">
      <c r="A11" s="60" t="s">
        <v>74</v>
      </c>
      <c r="B11" s="60">
        <v>2.6170359502060214</v>
      </c>
      <c r="C11" s="60">
        <v>2.5435680648285</v>
      </c>
      <c r="D11" s="60">
        <v>2.992163236929922</v>
      </c>
      <c r="E11" s="60">
        <v>2.718</v>
      </c>
    </row>
    <row r="12" spans="1:17">
      <c r="A12" s="60"/>
      <c r="B12" s="60">
        <v>25.462620504582617</v>
      </c>
      <c r="C12" s="60">
        <v>24.735214663654759</v>
      </c>
      <c r="D12" s="60">
        <v>29.103594129257509</v>
      </c>
      <c r="E12" s="60">
        <v>26.434000000000001</v>
      </c>
    </row>
    <row r="14" spans="1:17">
      <c r="A14" s="59" t="s">
        <v>81</v>
      </c>
    </row>
    <row r="15" spans="1:17">
      <c r="A15" s="62" t="s">
        <v>75</v>
      </c>
      <c r="B15" s="60">
        <v>2019</v>
      </c>
      <c r="C15" s="60">
        <v>2020</v>
      </c>
      <c r="D15" s="60">
        <v>2021</v>
      </c>
      <c r="E15" s="60">
        <v>2022</v>
      </c>
      <c r="F15" s="60">
        <v>2023</v>
      </c>
      <c r="G15" s="60">
        <v>2024</v>
      </c>
      <c r="H15" s="60">
        <v>2025</v>
      </c>
      <c r="I15" s="60">
        <v>2026</v>
      </c>
      <c r="J15" s="60">
        <v>2027</v>
      </c>
      <c r="K15" s="60">
        <v>2028</v>
      </c>
      <c r="L15" s="60">
        <v>2029</v>
      </c>
      <c r="M15" s="60">
        <v>2030</v>
      </c>
      <c r="N15" s="60">
        <v>2031</v>
      </c>
      <c r="O15" s="60">
        <v>2032</v>
      </c>
      <c r="P15" s="60">
        <v>2033</v>
      </c>
      <c r="Q15" s="60">
        <v>2033</v>
      </c>
    </row>
    <row r="16" spans="1:17">
      <c r="A16" s="63" t="s">
        <v>78</v>
      </c>
      <c r="B16" s="63">
        <v>3.0199619000000002</v>
      </c>
      <c r="C16" s="63">
        <v>2.4848616500000005</v>
      </c>
      <c r="D16" s="63">
        <v>2.9711779500000004</v>
      </c>
      <c r="E16" s="63">
        <v>2.73287835</v>
      </c>
      <c r="F16" s="63">
        <v>2.1330900499999998</v>
      </c>
      <c r="G16" s="63">
        <v>1.8041034</v>
      </c>
      <c r="H16" s="63">
        <v>2.00214275</v>
      </c>
      <c r="I16" s="63">
        <v>2.0663282500000002</v>
      </c>
      <c r="J16" s="63">
        <v>2.3077005000000002</v>
      </c>
      <c r="K16" s="63">
        <v>2.3542694000000006</v>
      </c>
      <c r="L16" s="63">
        <v>2.6660996500000005</v>
      </c>
      <c r="M16" s="63">
        <v>3.2250076000000001</v>
      </c>
      <c r="N16" s="63">
        <v>4.43371315</v>
      </c>
      <c r="O16" s="63">
        <v>5.3548765000000005</v>
      </c>
      <c r="P16" s="63">
        <v>6.1273955000000004</v>
      </c>
      <c r="Q16" s="66">
        <v>6.2212392999999997</v>
      </c>
    </row>
    <row r="17" spans="1:17">
      <c r="A17" s="63" t="s">
        <v>79</v>
      </c>
      <c r="B17" s="63">
        <v>42.454042100000002</v>
      </c>
      <c r="C17" s="63">
        <v>32.962954349999997</v>
      </c>
      <c r="D17" s="63">
        <v>43.268681050000012</v>
      </c>
      <c r="E17" s="63">
        <v>37.309590650000004</v>
      </c>
      <c r="F17" s="63">
        <v>25.838561949999999</v>
      </c>
      <c r="G17" s="63">
        <v>19.140706599999998</v>
      </c>
      <c r="H17" s="63">
        <v>19.096302249999997</v>
      </c>
      <c r="I17" s="63">
        <v>20.279196750000001</v>
      </c>
      <c r="J17" s="63">
        <v>24.685269499999997</v>
      </c>
      <c r="K17" s="63">
        <v>25.570078599999999</v>
      </c>
      <c r="L17" s="63">
        <v>31.49485335</v>
      </c>
      <c r="M17" s="63">
        <v>42.114104400000002</v>
      </c>
      <c r="N17" s="63">
        <v>65.079509850000008</v>
      </c>
      <c r="O17" s="63">
        <v>82.581613500000003</v>
      </c>
      <c r="P17" s="63">
        <v>97.259474499999996</v>
      </c>
      <c r="Q17" s="66">
        <v>99.04250669999999</v>
      </c>
    </row>
    <row r="18" spans="1:17"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5"/>
    </row>
    <row r="19" spans="1:17">
      <c r="A19" s="59" t="s">
        <v>82</v>
      </c>
    </row>
    <row r="20" spans="1:17">
      <c r="A20" s="60"/>
      <c r="B20" s="60">
        <v>2019</v>
      </c>
      <c r="C20" s="60">
        <v>2020</v>
      </c>
      <c r="D20" s="60">
        <v>2021</v>
      </c>
      <c r="E20" s="60">
        <v>2022</v>
      </c>
      <c r="F20" s="60">
        <v>2023</v>
      </c>
      <c r="G20" s="60">
        <v>2024</v>
      </c>
      <c r="H20" s="60">
        <v>2025</v>
      </c>
      <c r="I20" s="60">
        <v>2026</v>
      </c>
      <c r="J20" s="60">
        <v>2027</v>
      </c>
      <c r="K20" s="60">
        <v>2028</v>
      </c>
      <c r="L20" s="60">
        <v>2029</v>
      </c>
      <c r="M20" s="60">
        <v>2030</v>
      </c>
      <c r="N20" s="60">
        <v>2031</v>
      </c>
      <c r="O20" s="60">
        <v>2032</v>
      </c>
      <c r="P20" s="60">
        <v>2033</v>
      </c>
      <c r="Q20" s="60">
        <v>2033</v>
      </c>
    </row>
    <row r="21" spans="1:17">
      <c r="A21" s="60" t="s">
        <v>69</v>
      </c>
      <c r="B21" s="60">
        <v>5472968.7000000002</v>
      </c>
      <c r="C21" s="60">
        <v>5472968.7000000002</v>
      </c>
      <c r="D21" s="60">
        <v>5472968.7000000002</v>
      </c>
      <c r="E21" s="60">
        <v>5472968.7000000002</v>
      </c>
      <c r="F21" s="60">
        <v>5472968.7000000002</v>
      </c>
      <c r="G21" s="60">
        <v>5472968.7000000002</v>
      </c>
      <c r="H21" s="60">
        <v>8264182.7400000002</v>
      </c>
      <c r="I21" s="60">
        <v>8264182.7400000002</v>
      </c>
      <c r="J21" s="60">
        <v>8264182.7400000002</v>
      </c>
      <c r="K21" s="60">
        <v>8264182.7400000002</v>
      </c>
      <c r="L21" s="60">
        <v>8264182.7400000002</v>
      </c>
      <c r="M21" s="60">
        <v>8264182.7400000002</v>
      </c>
      <c r="N21" s="60">
        <v>8264182.7400000002</v>
      </c>
      <c r="O21" s="60">
        <v>8264182.7400000002</v>
      </c>
      <c r="P21" s="60">
        <v>8264182.7400000002</v>
      </c>
      <c r="Q21" s="60">
        <v>8264182.7400000002</v>
      </c>
    </row>
    <row r="22" spans="1:17">
      <c r="A22" s="60" t="s">
        <v>70</v>
      </c>
      <c r="B22" s="60">
        <v>0.1</v>
      </c>
      <c r="C22" s="60">
        <v>0.1</v>
      </c>
      <c r="D22" s="60">
        <v>0.1</v>
      </c>
      <c r="E22" s="60">
        <v>0.1</v>
      </c>
      <c r="F22" s="60">
        <v>0.1</v>
      </c>
      <c r="G22" s="60">
        <v>0.1</v>
      </c>
      <c r="H22" s="60">
        <v>0.15</v>
      </c>
      <c r="I22" s="60">
        <v>0.15</v>
      </c>
      <c r="J22" s="60">
        <v>0.15</v>
      </c>
      <c r="K22" s="60">
        <v>0.15</v>
      </c>
      <c r="L22" s="60">
        <v>0.15</v>
      </c>
      <c r="M22" s="60">
        <v>0.15</v>
      </c>
      <c r="N22" s="60">
        <v>0.15</v>
      </c>
      <c r="O22" s="60">
        <v>0.15</v>
      </c>
      <c r="P22" s="60">
        <v>0.15</v>
      </c>
      <c r="Q22" s="60">
        <v>0.15</v>
      </c>
    </row>
    <row r="23" spans="1:17">
      <c r="A23" s="60" t="s">
        <v>71</v>
      </c>
      <c r="B23" s="60">
        <v>108</v>
      </c>
      <c r="C23" s="60">
        <v>108</v>
      </c>
      <c r="D23" s="60">
        <v>108</v>
      </c>
      <c r="E23" s="60">
        <v>108</v>
      </c>
      <c r="F23" s="60">
        <v>108</v>
      </c>
      <c r="G23" s="60">
        <v>108</v>
      </c>
      <c r="H23" s="60">
        <v>163.08000000000001</v>
      </c>
      <c r="I23" s="60">
        <v>163.08000000000001</v>
      </c>
      <c r="J23" s="60">
        <v>163.08000000000001</v>
      </c>
      <c r="K23" s="60">
        <v>163.08000000000001</v>
      </c>
      <c r="L23" s="60">
        <v>163.08000000000001</v>
      </c>
      <c r="M23" s="60">
        <v>163.08000000000001</v>
      </c>
      <c r="N23" s="60">
        <v>163.08000000000001</v>
      </c>
      <c r="O23" s="60">
        <v>163.08000000000001</v>
      </c>
      <c r="P23" s="60">
        <v>163.08000000000001</v>
      </c>
      <c r="Q23" s="60">
        <v>163.08000000000001</v>
      </c>
    </row>
    <row r="24" spans="1:17">
      <c r="A24" s="60" t="s">
        <v>72</v>
      </c>
      <c r="B24" s="63">
        <v>1.6</v>
      </c>
      <c r="C24" s="63">
        <v>1.6</v>
      </c>
      <c r="D24" s="63">
        <v>1.6</v>
      </c>
      <c r="E24" s="63">
        <v>1.6</v>
      </c>
      <c r="F24" s="63">
        <v>1.6</v>
      </c>
      <c r="G24" s="63">
        <v>1.6</v>
      </c>
      <c r="H24" s="60">
        <v>2.42</v>
      </c>
      <c r="I24" s="60">
        <v>2.42</v>
      </c>
      <c r="J24" s="60">
        <v>2.42</v>
      </c>
      <c r="K24" s="60">
        <v>2.42</v>
      </c>
      <c r="L24" s="60">
        <v>2.42</v>
      </c>
      <c r="M24" s="60">
        <v>2.42</v>
      </c>
      <c r="N24" s="60">
        <v>2.42</v>
      </c>
      <c r="O24" s="60">
        <v>2.42</v>
      </c>
      <c r="P24" s="60">
        <v>2.42</v>
      </c>
      <c r="Q24" s="60">
        <v>2.42</v>
      </c>
    </row>
    <row r="25" spans="1:17">
      <c r="A25" s="60" t="s">
        <v>73</v>
      </c>
      <c r="B25" s="60">
        <v>93.5</v>
      </c>
      <c r="C25" s="60">
        <v>93.5</v>
      </c>
      <c r="D25" s="60">
        <v>93.5</v>
      </c>
      <c r="E25" s="60">
        <v>93.5</v>
      </c>
      <c r="F25" s="60">
        <v>93.5</v>
      </c>
      <c r="G25" s="60">
        <v>93.5</v>
      </c>
      <c r="H25" s="60">
        <v>141.19</v>
      </c>
      <c r="I25" s="60">
        <v>141.19</v>
      </c>
      <c r="J25" s="60">
        <v>141.19</v>
      </c>
      <c r="K25" s="60">
        <v>141.19</v>
      </c>
      <c r="L25" s="60">
        <v>141.19</v>
      </c>
      <c r="M25" s="60">
        <v>141.19</v>
      </c>
      <c r="N25" s="60">
        <v>141.19</v>
      </c>
      <c r="O25" s="60">
        <v>141.19</v>
      </c>
      <c r="P25" s="60">
        <v>141.19</v>
      </c>
      <c r="Q25" s="60">
        <v>141.19</v>
      </c>
    </row>
    <row r="26" spans="1:17">
      <c r="A26" s="60" t="s">
        <v>74</v>
      </c>
      <c r="B26" s="60">
        <v>138.80000000000001</v>
      </c>
      <c r="C26" s="60">
        <v>138.80000000000001</v>
      </c>
      <c r="D26" s="60">
        <v>138.80000000000001</v>
      </c>
      <c r="E26" s="60">
        <v>138.80000000000001</v>
      </c>
      <c r="F26" s="60">
        <v>138.80000000000001</v>
      </c>
      <c r="G26" s="60">
        <v>138.80000000000001</v>
      </c>
      <c r="H26" s="60">
        <v>209.59</v>
      </c>
      <c r="I26" s="60">
        <v>209.59</v>
      </c>
      <c r="J26" s="60">
        <v>209.59</v>
      </c>
      <c r="K26" s="60">
        <v>209.59</v>
      </c>
      <c r="L26" s="60">
        <v>209.59</v>
      </c>
      <c r="M26" s="60">
        <v>209.59</v>
      </c>
      <c r="N26" s="60">
        <v>209.59</v>
      </c>
      <c r="O26" s="60">
        <v>209.59</v>
      </c>
      <c r="P26" s="60">
        <v>209.59</v>
      </c>
      <c r="Q26" s="60">
        <v>209.59</v>
      </c>
    </row>
    <row r="28" spans="1:17">
      <c r="A28" s="59" t="s">
        <v>83</v>
      </c>
    </row>
    <row r="29" spans="1:17">
      <c r="A29" s="60"/>
      <c r="B29" s="60">
        <v>2019</v>
      </c>
      <c r="C29" s="60">
        <v>2020</v>
      </c>
      <c r="D29" s="60">
        <v>2021</v>
      </c>
      <c r="E29" s="60">
        <v>2022</v>
      </c>
      <c r="F29" s="60">
        <v>2023</v>
      </c>
      <c r="G29" s="60">
        <v>2024</v>
      </c>
      <c r="H29" s="60">
        <v>2025</v>
      </c>
      <c r="I29" s="60">
        <v>2026</v>
      </c>
      <c r="J29" s="60">
        <v>2027</v>
      </c>
      <c r="K29" s="60">
        <v>2028</v>
      </c>
      <c r="L29" s="60">
        <v>2029</v>
      </c>
      <c r="M29" s="60">
        <v>2030</v>
      </c>
      <c r="N29" s="60">
        <v>2031</v>
      </c>
      <c r="O29" s="60">
        <v>2032</v>
      </c>
      <c r="P29" s="60">
        <v>2033</v>
      </c>
      <c r="Q29" s="60">
        <v>2034</v>
      </c>
    </row>
    <row r="30" spans="1:17">
      <c r="A30" s="60" t="s">
        <v>76</v>
      </c>
      <c r="B30" s="60">
        <v>1.08</v>
      </c>
      <c r="C30" s="60">
        <v>1.08</v>
      </c>
      <c r="D30" s="60">
        <v>1.08</v>
      </c>
      <c r="E30" s="60">
        <v>1.19</v>
      </c>
      <c r="F30" s="60">
        <v>1.26</v>
      </c>
      <c r="G30" s="63">
        <v>1.32</v>
      </c>
      <c r="H30" s="60">
        <v>1</v>
      </c>
      <c r="I30" s="60">
        <v>1</v>
      </c>
      <c r="J30" s="60">
        <v>1</v>
      </c>
      <c r="K30" s="60">
        <v>1</v>
      </c>
      <c r="L30" s="60">
        <v>1</v>
      </c>
      <c r="M30" s="60">
        <v>1</v>
      </c>
      <c r="N30" s="60">
        <v>1</v>
      </c>
      <c r="O30" s="60">
        <v>1</v>
      </c>
      <c r="P30" s="60">
        <v>1</v>
      </c>
      <c r="Q30" s="60">
        <v>1</v>
      </c>
    </row>
    <row r="33" spans="1:17">
      <c r="A33" s="59" t="s">
        <v>84</v>
      </c>
    </row>
    <row r="34" spans="1:17">
      <c r="A34" s="64"/>
      <c r="B34" s="60">
        <v>2019</v>
      </c>
      <c r="C34" s="60">
        <v>2020</v>
      </c>
      <c r="D34" s="60">
        <v>2021</v>
      </c>
      <c r="E34" s="60">
        <v>2022</v>
      </c>
      <c r="F34" s="60">
        <v>2023</v>
      </c>
      <c r="G34" s="60">
        <v>2024</v>
      </c>
      <c r="H34" s="60">
        <v>2025</v>
      </c>
      <c r="I34" s="60">
        <v>2026</v>
      </c>
      <c r="J34" s="60">
        <v>2027</v>
      </c>
      <c r="K34" s="60">
        <v>2028</v>
      </c>
      <c r="L34" s="60">
        <v>2029</v>
      </c>
      <c r="M34" s="60">
        <v>2030</v>
      </c>
      <c r="N34" s="60">
        <v>2031</v>
      </c>
      <c r="O34" s="60">
        <v>2032</v>
      </c>
      <c r="P34" s="60">
        <v>2033</v>
      </c>
      <c r="Q34" s="60">
        <v>2034</v>
      </c>
    </row>
    <row r="35" spans="1:17">
      <c r="A35" s="60" t="s">
        <v>69</v>
      </c>
      <c r="B35" s="60">
        <v>0.4</v>
      </c>
      <c r="C35" s="60">
        <v>0.33</v>
      </c>
      <c r="D35" s="60">
        <v>0.4</v>
      </c>
      <c r="E35" s="60">
        <v>0.4</v>
      </c>
      <c r="F35" s="60">
        <v>0.33</v>
      </c>
      <c r="G35" s="60">
        <v>0.28999999999999998</v>
      </c>
      <c r="H35" s="60">
        <v>0.37</v>
      </c>
      <c r="I35" s="60">
        <v>0.39</v>
      </c>
      <c r="J35" s="60">
        <v>0.43</v>
      </c>
      <c r="K35" s="60">
        <v>0.44</v>
      </c>
      <c r="L35" s="60">
        <v>0.5</v>
      </c>
      <c r="M35" s="60">
        <v>0.6</v>
      </c>
      <c r="N35" s="60">
        <v>0.83</v>
      </c>
      <c r="O35" s="60">
        <v>1</v>
      </c>
      <c r="P35" s="60">
        <v>1.1399999999999999</v>
      </c>
      <c r="Q35" s="60">
        <v>1.1599999999999999</v>
      </c>
    </row>
    <row r="36" spans="1:17">
      <c r="A36" s="60" t="s">
        <v>70</v>
      </c>
      <c r="B36" s="60">
        <v>0.01</v>
      </c>
      <c r="C36" s="60">
        <v>0.01</v>
      </c>
      <c r="D36" s="60">
        <v>0.01</v>
      </c>
      <c r="E36" s="60">
        <v>0.01</v>
      </c>
      <c r="F36" s="60">
        <v>0.01</v>
      </c>
      <c r="G36" s="60">
        <v>0.01</v>
      </c>
      <c r="H36" s="60">
        <v>0.01</v>
      </c>
      <c r="I36" s="60">
        <v>0.01</v>
      </c>
      <c r="J36" s="60">
        <v>0.01</v>
      </c>
      <c r="K36" s="60">
        <v>0.01</v>
      </c>
      <c r="L36" s="60">
        <v>0.01</v>
      </c>
      <c r="M36" s="60">
        <v>0.01</v>
      </c>
      <c r="N36" s="60">
        <v>0.02</v>
      </c>
      <c r="O36" s="60">
        <v>0.02</v>
      </c>
      <c r="P36" s="60">
        <v>0.03</v>
      </c>
      <c r="Q36" s="60">
        <v>0.03</v>
      </c>
    </row>
    <row r="37" spans="1:17">
      <c r="A37" s="60" t="s">
        <v>71</v>
      </c>
      <c r="B37" s="60">
        <v>211</v>
      </c>
      <c r="C37" s="60">
        <v>173.61</v>
      </c>
      <c r="D37" s="60">
        <v>207.59</v>
      </c>
      <c r="E37" s="60">
        <v>210.39</v>
      </c>
      <c r="F37" s="60">
        <v>173.87</v>
      </c>
      <c r="G37" s="60">
        <v>154.06</v>
      </c>
      <c r="H37" s="60">
        <v>195.58</v>
      </c>
      <c r="I37" s="60">
        <v>201.85</v>
      </c>
      <c r="J37" s="60">
        <v>225.43</v>
      </c>
      <c r="K37" s="60">
        <v>229.98</v>
      </c>
      <c r="L37" s="60">
        <v>260.44</v>
      </c>
      <c r="M37" s="60">
        <v>315.02999999999997</v>
      </c>
      <c r="N37" s="60">
        <v>433.11</v>
      </c>
      <c r="O37" s="60">
        <v>523.09</v>
      </c>
      <c r="P37" s="60">
        <v>598.54999999999995</v>
      </c>
      <c r="Q37" s="60">
        <v>607.72</v>
      </c>
    </row>
    <row r="38" spans="1:17">
      <c r="A38" s="60" t="s">
        <v>72</v>
      </c>
      <c r="B38" s="60">
        <v>118.18</v>
      </c>
      <c r="C38" s="60">
        <v>97.24</v>
      </c>
      <c r="D38" s="60">
        <v>116.27</v>
      </c>
      <c r="E38" s="60">
        <v>117.84</v>
      </c>
      <c r="F38" s="60">
        <v>97.39</v>
      </c>
      <c r="G38" s="60">
        <v>86.29</v>
      </c>
      <c r="H38" s="60">
        <v>109.73</v>
      </c>
      <c r="I38" s="60">
        <v>113.25</v>
      </c>
      <c r="J38" s="60">
        <v>126.48</v>
      </c>
      <c r="K38" s="60">
        <v>129.03</v>
      </c>
      <c r="L38" s="60">
        <v>146.12</v>
      </c>
      <c r="M38" s="60">
        <v>176.75</v>
      </c>
      <c r="N38" s="60">
        <v>242.99</v>
      </c>
      <c r="O38" s="60">
        <v>293.48</v>
      </c>
      <c r="P38" s="60">
        <v>335.82</v>
      </c>
      <c r="Q38" s="60">
        <v>340.96</v>
      </c>
    </row>
    <row r="39" spans="1:17">
      <c r="A39" s="60" t="s">
        <v>73</v>
      </c>
      <c r="B39" s="60">
        <v>134.79</v>
      </c>
      <c r="C39" s="60">
        <v>110.91</v>
      </c>
      <c r="D39" s="60">
        <v>132.61000000000001</v>
      </c>
      <c r="E39" s="60">
        <v>134.4</v>
      </c>
      <c r="F39" s="60">
        <v>111.07</v>
      </c>
      <c r="G39" s="60">
        <v>98.42</v>
      </c>
      <c r="H39" s="60">
        <v>124.95</v>
      </c>
      <c r="I39" s="60">
        <v>128.94999999999999</v>
      </c>
      <c r="J39" s="60">
        <v>144.01</v>
      </c>
      <c r="K39" s="60">
        <v>146.91999999999999</v>
      </c>
      <c r="L39" s="60">
        <v>166.38</v>
      </c>
      <c r="M39" s="60">
        <v>201.26</v>
      </c>
      <c r="N39" s="60">
        <v>276.69</v>
      </c>
      <c r="O39" s="60">
        <v>334.18</v>
      </c>
      <c r="P39" s="60">
        <v>382.39</v>
      </c>
      <c r="Q39" s="60">
        <v>388.24</v>
      </c>
    </row>
    <row r="40" spans="1:17">
      <c r="A40" s="60" t="s">
        <v>74</v>
      </c>
      <c r="B40" s="60">
        <v>1230.45</v>
      </c>
      <c r="C40" s="60">
        <v>1012.43</v>
      </c>
      <c r="D40" s="60">
        <v>1210.57</v>
      </c>
      <c r="E40" s="60">
        <v>1226.8900000000001</v>
      </c>
      <c r="F40" s="60">
        <v>1013.95</v>
      </c>
      <c r="G40" s="60">
        <v>898.41</v>
      </c>
      <c r="H40" s="60">
        <v>1140.55</v>
      </c>
      <c r="I40" s="60">
        <v>1177.1199999999999</v>
      </c>
      <c r="J40" s="60">
        <v>1314.62</v>
      </c>
      <c r="K40" s="60">
        <v>1341.15</v>
      </c>
      <c r="L40" s="60">
        <v>1518.79</v>
      </c>
      <c r="M40" s="60">
        <v>1837.18</v>
      </c>
      <c r="N40" s="60">
        <v>2525.73</v>
      </c>
      <c r="O40" s="60">
        <v>3050.49</v>
      </c>
      <c r="P40" s="60">
        <v>3490.57</v>
      </c>
      <c r="Q40" s="60">
        <v>3544.03</v>
      </c>
    </row>
    <row r="41" spans="1:17">
      <c r="A41" s="60" t="s">
        <v>77</v>
      </c>
      <c r="B41" s="60">
        <v>1694.83</v>
      </c>
      <c r="C41" s="60">
        <v>1394.53</v>
      </c>
      <c r="D41" s="60">
        <v>1667.4499999999998</v>
      </c>
      <c r="E41" s="60">
        <v>1689.93</v>
      </c>
      <c r="F41" s="60">
        <v>1396.6200000000001</v>
      </c>
      <c r="G41" s="60">
        <v>1237.48</v>
      </c>
      <c r="H41" s="60">
        <v>1571.19</v>
      </c>
      <c r="I41" s="60">
        <v>1621.57</v>
      </c>
      <c r="J41" s="60">
        <v>1810.98</v>
      </c>
      <c r="K41" s="60">
        <v>1847.5300000000002</v>
      </c>
      <c r="L41" s="60">
        <v>2092.2399999999998</v>
      </c>
      <c r="M41" s="60">
        <v>2530.83</v>
      </c>
      <c r="N41" s="60">
        <v>3479.37</v>
      </c>
      <c r="O41" s="60">
        <v>4202.26</v>
      </c>
      <c r="P41" s="60">
        <v>4808.5</v>
      </c>
      <c r="Q41" s="60">
        <v>4882.1400000000003</v>
      </c>
    </row>
    <row r="43" spans="1:17">
      <c r="A43" s="59" t="s">
        <v>86</v>
      </c>
    </row>
    <row r="44" spans="1:17">
      <c r="A44" s="60"/>
      <c r="B44" s="60">
        <v>2019</v>
      </c>
      <c r="C44" s="60">
        <v>2020</v>
      </c>
      <c r="D44" s="60">
        <v>2021</v>
      </c>
      <c r="E44" s="60">
        <v>2022</v>
      </c>
      <c r="F44" s="60">
        <v>2023</v>
      </c>
      <c r="G44" s="60">
        <v>2024</v>
      </c>
      <c r="H44" s="60">
        <v>2025</v>
      </c>
      <c r="I44" s="60">
        <v>2026</v>
      </c>
      <c r="J44" s="60">
        <v>2027</v>
      </c>
      <c r="K44" s="60">
        <v>2028</v>
      </c>
      <c r="L44" s="60">
        <v>2029</v>
      </c>
      <c r="M44" s="60">
        <v>2030</v>
      </c>
      <c r="N44" s="60">
        <v>2031</v>
      </c>
      <c r="O44" s="60">
        <v>2032</v>
      </c>
      <c r="P44" s="60">
        <v>2033</v>
      </c>
      <c r="Q44" s="60">
        <v>2034</v>
      </c>
    </row>
    <row r="45" spans="1:17">
      <c r="A45" s="60" t="s">
        <v>69</v>
      </c>
      <c r="B45" s="60">
        <v>567.12</v>
      </c>
      <c r="C45" s="60">
        <v>440.33</v>
      </c>
      <c r="D45" s="60">
        <v>578</v>
      </c>
      <c r="E45" s="60">
        <v>549.16</v>
      </c>
      <c r="F45" s="60">
        <v>402.69</v>
      </c>
      <c r="G45" s="60">
        <v>312.51</v>
      </c>
      <c r="H45" s="60">
        <v>356.66</v>
      </c>
      <c r="I45" s="60">
        <v>378.76</v>
      </c>
      <c r="J45" s="60">
        <v>461.05</v>
      </c>
      <c r="K45" s="60">
        <v>477.57</v>
      </c>
      <c r="L45" s="60">
        <v>588.23</v>
      </c>
      <c r="M45" s="60">
        <v>786.57</v>
      </c>
      <c r="N45" s="60">
        <v>1215.49</v>
      </c>
      <c r="O45" s="60">
        <v>1542.38</v>
      </c>
      <c r="P45" s="60">
        <v>1816.52</v>
      </c>
      <c r="Q45" s="60">
        <v>1849.82</v>
      </c>
    </row>
    <row r="46" spans="1:17">
      <c r="A46" s="60" t="s">
        <v>70</v>
      </c>
      <c r="B46" s="60">
        <v>13.3</v>
      </c>
      <c r="C46" s="60">
        <v>10.32</v>
      </c>
      <c r="D46" s="60">
        <v>13.55</v>
      </c>
      <c r="E46" s="60">
        <v>12.88</v>
      </c>
      <c r="F46" s="60">
        <v>9.44</v>
      </c>
      <c r="G46" s="60">
        <v>7.33</v>
      </c>
      <c r="H46" s="60">
        <v>8.31</v>
      </c>
      <c r="I46" s="60">
        <v>8.82</v>
      </c>
      <c r="J46" s="60">
        <v>10.74</v>
      </c>
      <c r="K46" s="60">
        <v>11.12</v>
      </c>
      <c r="L46" s="60">
        <v>13.7</v>
      </c>
      <c r="M46" s="60">
        <v>18.32</v>
      </c>
      <c r="N46" s="60">
        <v>28.31</v>
      </c>
      <c r="O46" s="60">
        <v>35.92</v>
      </c>
      <c r="P46" s="60">
        <v>42.31</v>
      </c>
      <c r="Q46" s="60">
        <v>43.08</v>
      </c>
    </row>
    <row r="47" spans="1:17">
      <c r="A47" s="60" t="s">
        <v>71</v>
      </c>
      <c r="B47" s="60">
        <v>296615.18</v>
      </c>
      <c r="C47" s="60">
        <v>230303.46</v>
      </c>
      <c r="D47" s="60">
        <v>302306.84999999998</v>
      </c>
      <c r="E47" s="60">
        <v>287222.21000000002</v>
      </c>
      <c r="F47" s="60">
        <v>210615.08</v>
      </c>
      <c r="G47" s="60">
        <v>163449.07999999999</v>
      </c>
      <c r="H47" s="60">
        <v>186542.07999999999</v>
      </c>
      <c r="I47" s="60">
        <v>198097.17</v>
      </c>
      <c r="J47" s="60">
        <v>241137.86</v>
      </c>
      <c r="K47" s="60">
        <v>249781.11</v>
      </c>
      <c r="L47" s="60">
        <v>307657.21999999997</v>
      </c>
      <c r="M47" s="60">
        <v>411391.29</v>
      </c>
      <c r="N47" s="60">
        <v>635728.67000000004</v>
      </c>
      <c r="O47" s="60">
        <v>806697.83</v>
      </c>
      <c r="P47" s="60">
        <v>950078.4</v>
      </c>
      <c r="Q47" s="60">
        <v>967495.93</v>
      </c>
    </row>
    <row r="48" spans="1:17">
      <c r="A48" s="60" t="s">
        <v>72</v>
      </c>
      <c r="B48" s="60">
        <v>166139.72</v>
      </c>
      <c r="C48" s="60">
        <v>128997.28</v>
      </c>
      <c r="D48" s="60">
        <v>169327.73</v>
      </c>
      <c r="E48" s="60">
        <v>160878.54</v>
      </c>
      <c r="F48" s="60">
        <v>117969.45</v>
      </c>
      <c r="G48" s="60">
        <v>91550.89</v>
      </c>
      <c r="H48" s="60">
        <v>104658.7</v>
      </c>
      <c r="I48" s="60">
        <v>111141.64</v>
      </c>
      <c r="J48" s="60">
        <v>135289.45000000001</v>
      </c>
      <c r="K48" s="60">
        <v>140138.71</v>
      </c>
      <c r="L48" s="60">
        <v>172609.87</v>
      </c>
      <c r="M48" s="60">
        <v>230809.47</v>
      </c>
      <c r="N48" s="60">
        <v>356673.07</v>
      </c>
      <c r="O48" s="60">
        <v>452594.64</v>
      </c>
      <c r="P48" s="60">
        <v>533037.75</v>
      </c>
      <c r="Q48" s="60">
        <v>542809.79</v>
      </c>
    </row>
    <row r="49" spans="1:17">
      <c r="A49" s="60" t="s">
        <v>73</v>
      </c>
      <c r="B49" s="60">
        <v>189485.81</v>
      </c>
      <c r="C49" s="60">
        <v>147124.07999999999</v>
      </c>
      <c r="D49" s="60">
        <v>193121.8</v>
      </c>
      <c r="E49" s="60">
        <v>183485.32</v>
      </c>
      <c r="F49" s="60">
        <v>134546.60999999999</v>
      </c>
      <c r="G49" s="60">
        <v>104415.69</v>
      </c>
      <c r="H49" s="60">
        <v>119172.35</v>
      </c>
      <c r="I49" s="60">
        <v>126554.31</v>
      </c>
      <c r="J49" s="60">
        <v>154050.84</v>
      </c>
      <c r="K49" s="60">
        <v>159572.57999999999</v>
      </c>
      <c r="L49" s="60">
        <v>196546.72</v>
      </c>
      <c r="M49" s="60">
        <v>262817.2</v>
      </c>
      <c r="N49" s="60">
        <v>406135.06</v>
      </c>
      <c r="O49" s="60">
        <v>515358.65</v>
      </c>
      <c r="P49" s="60">
        <v>606957.28</v>
      </c>
      <c r="Q49" s="60">
        <v>618084.47</v>
      </c>
    </row>
    <row r="50" spans="1:17">
      <c r="A50" s="60" t="s">
        <v>74</v>
      </c>
      <c r="B50" s="60">
        <v>1729743.55</v>
      </c>
      <c r="C50" s="60">
        <v>1343039.55</v>
      </c>
      <c r="D50" s="60">
        <v>1762935.13</v>
      </c>
      <c r="E50" s="60">
        <v>1674967.42</v>
      </c>
      <c r="F50" s="60">
        <v>1228224.6299999999</v>
      </c>
      <c r="G50" s="60">
        <v>953170.99</v>
      </c>
      <c r="H50" s="60">
        <v>1087850.69</v>
      </c>
      <c r="I50" s="60">
        <v>1155236.1200000001</v>
      </c>
      <c r="J50" s="60">
        <v>1406234.94</v>
      </c>
      <c r="K50" s="60">
        <v>1456639.47</v>
      </c>
      <c r="L50" s="60">
        <v>1794153.52</v>
      </c>
      <c r="M50" s="60">
        <v>2399095.7400000002</v>
      </c>
      <c r="N50" s="60">
        <v>3707355.93</v>
      </c>
      <c r="O50" s="60">
        <v>4704390.6100000003</v>
      </c>
      <c r="P50" s="60">
        <v>5540537.8799999999</v>
      </c>
      <c r="Q50" s="60">
        <v>5642111.0999999996</v>
      </c>
    </row>
    <row r="51" spans="1:17">
      <c r="A51" s="60" t="s">
        <v>77</v>
      </c>
      <c r="B51" s="60">
        <v>2384583.6799999997</v>
      </c>
      <c r="C51" s="60">
        <v>1851935.02</v>
      </c>
      <c r="D51" s="60">
        <v>2430304.0599999996</v>
      </c>
      <c r="E51" s="60">
        <v>2309137.5300000003</v>
      </c>
      <c r="F51" s="60">
        <v>1693790.9</v>
      </c>
      <c r="G51" s="60">
        <v>1314930.49</v>
      </c>
      <c r="H51" s="60">
        <v>1500613.79</v>
      </c>
      <c r="I51" s="60">
        <v>1593442.82</v>
      </c>
      <c r="J51" s="60">
        <v>1939211.88</v>
      </c>
      <c r="K51" s="60">
        <v>2008648.56</v>
      </c>
      <c r="L51" s="60">
        <v>2473598.2599999998</v>
      </c>
      <c r="M51" s="60">
        <v>3306948.5900000003</v>
      </c>
      <c r="N51" s="60">
        <v>5109167.53</v>
      </c>
      <c r="O51" s="60">
        <v>6482652.0300000003</v>
      </c>
      <c r="P51" s="60">
        <v>7634503.1399999997</v>
      </c>
      <c r="Q51" s="60">
        <v>7774428.1899999995</v>
      </c>
    </row>
    <row r="53" spans="1:17">
      <c r="A53" s="59" t="s">
        <v>85</v>
      </c>
    </row>
    <row r="54" spans="1:17">
      <c r="A54" s="60"/>
      <c r="B54" s="60">
        <v>2019</v>
      </c>
      <c r="C54" s="60">
        <v>2020</v>
      </c>
      <c r="D54" s="60">
        <v>2021</v>
      </c>
      <c r="E54" s="60">
        <v>2022</v>
      </c>
      <c r="F54" s="60">
        <v>2023</v>
      </c>
      <c r="G54" s="60">
        <v>2024</v>
      </c>
      <c r="H54" s="60">
        <v>2025</v>
      </c>
      <c r="I54" s="60">
        <v>2026</v>
      </c>
      <c r="J54" s="60">
        <v>2027</v>
      </c>
      <c r="K54" s="60">
        <v>2028</v>
      </c>
      <c r="L54" s="60">
        <v>2029</v>
      </c>
      <c r="M54" s="60">
        <v>2030</v>
      </c>
      <c r="N54" s="60">
        <v>2031</v>
      </c>
      <c r="O54" s="60">
        <v>2032</v>
      </c>
      <c r="P54" s="60">
        <v>2033</v>
      </c>
      <c r="Q54" s="60">
        <v>2034</v>
      </c>
    </row>
    <row r="55" spans="1:17">
      <c r="A55" s="60" t="s">
        <v>69</v>
      </c>
      <c r="B55" s="60">
        <v>567.52</v>
      </c>
      <c r="C55" s="60">
        <v>440.65999999999997</v>
      </c>
      <c r="D55" s="60">
        <v>578.4</v>
      </c>
      <c r="E55" s="60">
        <v>549.55999999999995</v>
      </c>
      <c r="F55" s="60">
        <v>403.02</v>
      </c>
      <c r="G55" s="60">
        <v>312.8</v>
      </c>
      <c r="H55" s="60">
        <v>357.03000000000003</v>
      </c>
      <c r="I55" s="60">
        <v>379.15</v>
      </c>
      <c r="J55" s="60">
        <v>461.48</v>
      </c>
      <c r="K55" s="60">
        <v>478.01</v>
      </c>
      <c r="L55" s="60">
        <v>588.73</v>
      </c>
      <c r="M55" s="60">
        <v>787.17000000000007</v>
      </c>
      <c r="N55" s="60">
        <v>1216.32</v>
      </c>
      <c r="O55" s="60">
        <v>1543.38</v>
      </c>
      <c r="P55" s="60">
        <v>1817.66</v>
      </c>
      <c r="Q55" s="60">
        <v>1850.98</v>
      </c>
    </row>
    <row r="56" spans="1:17">
      <c r="A56" s="60" t="s">
        <v>70</v>
      </c>
      <c r="B56" s="60">
        <v>13.31</v>
      </c>
      <c r="C56" s="60">
        <v>10.33</v>
      </c>
      <c r="D56" s="60">
        <v>13.56</v>
      </c>
      <c r="E56" s="60">
        <v>12.89</v>
      </c>
      <c r="F56" s="60">
        <v>9.4499999999999993</v>
      </c>
      <c r="G56" s="60">
        <v>7.34</v>
      </c>
      <c r="H56" s="60">
        <v>8.32</v>
      </c>
      <c r="I56" s="60">
        <v>8.83</v>
      </c>
      <c r="J56" s="60">
        <v>10.75</v>
      </c>
      <c r="K56" s="60">
        <v>11.129999999999999</v>
      </c>
      <c r="L56" s="60">
        <v>13.709999999999999</v>
      </c>
      <c r="M56" s="60">
        <v>18.330000000000002</v>
      </c>
      <c r="N56" s="60">
        <v>28.33</v>
      </c>
      <c r="O56" s="60">
        <v>35.940000000000005</v>
      </c>
      <c r="P56" s="60">
        <v>42.34</v>
      </c>
      <c r="Q56" s="60">
        <v>43.11</v>
      </c>
    </row>
    <row r="57" spans="1:17">
      <c r="A57" s="60" t="s">
        <v>71</v>
      </c>
      <c r="B57" s="60">
        <v>296826.18</v>
      </c>
      <c r="C57" s="60">
        <v>230477.06999999998</v>
      </c>
      <c r="D57" s="60">
        <v>302514.44</v>
      </c>
      <c r="E57" s="60">
        <v>287432.60000000003</v>
      </c>
      <c r="F57" s="60">
        <v>210788.94999999998</v>
      </c>
      <c r="G57" s="60">
        <v>163603.13999999998</v>
      </c>
      <c r="H57" s="60">
        <v>186737.65999999997</v>
      </c>
      <c r="I57" s="60">
        <v>198299.02000000002</v>
      </c>
      <c r="J57" s="60">
        <v>241363.28999999998</v>
      </c>
      <c r="K57" s="60">
        <v>250011.09</v>
      </c>
      <c r="L57" s="60">
        <v>307917.65999999997</v>
      </c>
      <c r="M57" s="60">
        <v>411706.32</v>
      </c>
      <c r="N57" s="60">
        <v>636161.78</v>
      </c>
      <c r="O57" s="60">
        <v>807220.91999999993</v>
      </c>
      <c r="P57" s="60">
        <v>950676.95000000007</v>
      </c>
      <c r="Q57" s="60">
        <v>968103.65</v>
      </c>
    </row>
    <row r="58" spans="1:17">
      <c r="A58" s="60" t="s">
        <v>72</v>
      </c>
      <c r="B58" s="60">
        <v>166257.9</v>
      </c>
      <c r="C58" s="60">
        <v>129094.52</v>
      </c>
      <c r="D58" s="60">
        <v>169444</v>
      </c>
      <c r="E58" s="60">
        <v>160996.38</v>
      </c>
      <c r="F58" s="60">
        <v>118066.84</v>
      </c>
      <c r="G58" s="60">
        <v>91637.18</v>
      </c>
      <c r="H58" s="60">
        <v>104768.43</v>
      </c>
      <c r="I58" s="60">
        <v>111254.89</v>
      </c>
      <c r="J58" s="60">
        <v>135415.93000000002</v>
      </c>
      <c r="K58" s="60">
        <v>140267.74</v>
      </c>
      <c r="L58" s="60">
        <v>172755.99</v>
      </c>
      <c r="M58" s="60">
        <v>230986.22</v>
      </c>
      <c r="N58" s="60">
        <v>356916.06</v>
      </c>
      <c r="O58" s="60">
        <v>452888.12</v>
      </c>
      <c r="P58" s="60">
        <v>533373.56999999995</v>
      </c>
      <c r="Q58" s="60">
        <v>543150.75</v>
      </c>
    </row>
    <row r="59" spans="1:17">
      <c r="A59" s="60" t="s">
        <v>73</v>
      </c>
      <c r="B59" s="60">
        <v>189620.6</v>
      </c>
      <c r="C59" s="60">
        <v>147234.99</v>
      </c>
      <c r="D59" s="60">
        <v>193254.40999999997</v>
      </c>
      <c r="E59" s="60">
        <v>183619.72</v>
      </c>
      <c r="F59" s="60">
        <v>134657.68</v>
      </c>
      <c r="G59" s="60">
        <v>104514.11</v>
      </c>
      <c r="H59" s="60">
        <v>119297.3</v>
      </c>
      <c r="I59" s="60">
        <v>126683.26</v>
      </c>
      <c r="J59" s="60">
        <v>154194.85</v>
      </c>
      <c r="K59" s="60">
        <v>159719.5</v>
      </c>
      <c r="L59" s="60">
        <v>196713.1</v>
      </c>
      <c r="M59" s="60">
        <v>263018.46000000002</v>
      </c>
      <c r="N59" s="60">
        <v>406411.75</v>
      </c>
      <c r="O59" s="60">
        <v>515692.83</v>
      </c>
      <c r="P59" s="60">
        <v>607339.67000000004</v>
      </c>
      <c r="Q59" s="60">
        <v>618472.71</v>
      </c>
    </row>
    <row r="60" spans="1:17">
      <c r="A60" s="60" t="s">
        <v>74</v>
      </c>
      <c r="B60" s="60">
        <v>1730974</v>
      </c>
      <c r="C60" s="60">
        <v>1344051.98</v>
      </c>
      <c r="D60" s="60">
        <v>1764145.7</v>
      </c>
      <c r="E60" s="60">
        <v>1676194.3099999998</v>
      </c>
      <c r="F60" s="60">
        <v>1229238.5799999998</v>
      </c>
      <c r="G60" s="60">
        <v>954069.4</v>
      </c>
      <c r="H60" s="60">
        <v>1088991.24</v>
      </c>
      <c r="I60" s="60">
        <v>1156413.2400000002</v>
      </c>
      <c r="J60" s="60">
        <v>1407549.56</v>
      </c>
      <c r="K60" s="60">
        <v>1457980.6199999999</v>
      </c>
      <c r="L60" s="60">
        <v>1795672.31</v>
      </c>
      <c r="M60" s="60">
        <v>2400932.9200000004</v>
      </c>
      <c r="N60" s="60">
        <v>3709881.66</v>
      </c>
      <c r="O60" s="60">
        <v>4707441.1000000006</v>
      </c>
      <c r="P60" s="60">
        <v>5544028.4500000002</v>
      </c>
      <c r="Q60" s="60">
        <v>5645655.1299999999</v>
      </c>
    </row>
    <row r="61" spans="1:17">
      <c r="A61" s="64" t="s">
        <v>77</v>
      </c>
      <c r="B61" s="64">
        <v>2386278.5099999998</v>
      </c>
      <c r="C61" s="64">
        <v>1853329.55</v>
      </c>
      <c r="D61" s="64">
        <v>2431971.5099999998</v>
      </c>
      <c r="E61" s="64">
        <v>2310827.4600000004</v>
      </c>
      <c r="F61" s="64">
        <v>1695187.52</v>
      </c>
      <c r="G61" s="64">
        <v>1316167.97</v>
      </c>
      <c r="H61" s="64">
        <v>1502184.98</v>
      </c>
      <c r="I61" s="64">
        <v>1595064.3900000001</v>
      </c>
      <c r="J61" s="64">
        <v>1941022.8599999999</v>
      </c>
      <c r="K61" s="64">
        <v>2010496.09</v>
      </c>
      <c r="L61" s="64">
        <v>2475690.5</v>
      </c>
      <c r="M61" s="64">
        <v>3309479.4200000004</v>
      </c>
      <c r="N61" s="64">
        <v>5112646.9000000004</v>
      </c>
      <c r="O61" s="64">
        <v>6486854.29</v>
      </c>
      <c r="P61" s="64">
        <v>7639311.6399999997</v>
      </c>
      <c r="Q61" s="64">
        <v>7779310.3299999991</v>
      </c>
    </row>
    <row r="64" spans="1:17">
      <c r="A64" s="59"/>
    </row>
    <row r="66" spans="1:6">
      <c r="E66" s="65"/>
      <c r="F66" s="65"/>
    </row>
    <row r="67" spans="1:6">
      <c r="E67" s="65"/>
      <c r="F67" s="65"/>
    </row>
    <row r="68" spans="1:6">
      <c r="E68" s="65"/>
      <c r="F68" s="65"/>
    </row>
    <row r="69" spans="1:6">
      <c r="E69" s="65"/>
      <c r="F69" s="65"/>
    </row>
    <row r="70" spans="1:6">
      <c r="E70" s="65"/>
      <c r="F70" s="65"/>
    </row>
    <row r="71" spans="1:6">
      <c r="E71" s="65"/>
      <c r="F71" s="65"/>
    </row>
    <row r="72" spans="1:6">
      <c r="E72" s="65"/>
      <c r="F72" s="65"/>
    </row>
    <row r="74" spans="1:6">
      <c r="A74" s="59"/>
    </row>
    <row r="76" spans="1:6">
      <c r="D76" s="65"/>
      <c r="E76" s="65"/>
      <c r="F76" s="65"/>
    </row>
    <row r="77" spans="1:6">
      <c r="D77" s="65"/>
      <c r="E77" s="65"/>
      <c r="F77" s="65"/>
    </row>
    <row r="78" spans="1:6">
      <c r="D78" s="65"/>
      <c r="E78" s="65"/>
      <c r="F78" s="65"/>
    </row>
    <row r="79" spans="1:6">
      <c r="D79" s="65"/>
      <c r="E79" s="65"/>
      <c r="F79" s="65"/>
    </row>
    <row r="80" spans="1:6">
      <c r="D80" s="65"/>
      <c r="E80" s="65"/>
      <c r="F80" s="65"/>
    </row>
    <row r="81" spans="4:6">
      <c r="D81" s="65"/>
      <c r="E81" s="65"/>
      <c r="F81" s="65"/>
    </row>
    <row r="82" spans="4:6">
      <c r="D82" s="65"/>
      <c r="E82" s="65"/>
      <c r="F82" s="65"/>
    </row>
  </sheetData>
  <pageMargins left="0.70866141732283472" right="0.70866141732283472" top="0.74803149606299213" bottom="0.74803149606299213" header="0.31496062992125984" footer="0.31496062992125984"/>
  <pageSetup paperSize="9" scale="54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view="pageBreakPreview" zoomScale="91" zoomScaleNormal="100" zoomScaleSheetLayoutView="91" workbookViewId="0">
      <selection activeCell="D6" sqref="D6"/>
    </sheetView>
  </sheetViews>
  <sheetFormatPr defaultRowHeight="15"/>
  <cols>
    <col min="2" max="2" width="16.85546875" customWidth="1"/>
    <col min="3" max="3" width="18.42578125" customWidth="1"/>
    <col min="4" max="4" width="19" bestFit="1" customWidth="1"/>
  </cols>
  <sheetData>
    <row r="1" spans="1:6">
      <c r="A1" t="s">
        <v>28</v>
      </c>
    </row>
    <row r="2" spans="1:6">
      <c r="A2" t="s">
        <v>30</v>
      </c>
    </row>
    <row r="4" spans="1:6">
      <c r="A4" s="5" t="s">
        <v>8</v>
      </c>
    </row>
    <row r="5" spans="1:6" ht="30">
      <c r="A5" s="6" t="s">
        <v>1</v>
      </c>
      <c r="B5" s="6" t="s">
        <v>4</v>
      </c>
      <c r="C5" s="6" t="s">
        <v>5</v>
      </c>
      <c r="D5" s="6" t="s">
        <v>9</v>
      </c>
    </row>
    <row r="6" spans="1:6">
      <c r="A6" s="7">
        <v>2023</v>
      </c>
      <c r="B6" s="7">
        <v>9.3461339999999993</v>
      </c>
      <c r="C6" s="8">
        <v>786.07</v>
      </c>
      <c r="D6" s="8">
        <v>7346715.5499999998</v>
      </c>
    </row>
    <row r="7" spans="1:6">
      <c r="A7" s="7">
        <v>2024</v>
      </c>
      <c r="B7" s="7">
        <v>19.552312999999998</v>
      </c>
      <c r="C7" s="8">
        <v>786.07</v>
      </c>
      <c r="D7" s="8">
        <v>15369486.68</v>
      </c>
    </row>
    <row r="8" spans="1:6">
      <c r="A8" s="7">
        <v>2025</v>
      </c>
      <c r="B8" s="7">
        <v>20.113777999999996</v>
      </c>
      <c r="C8" s="8">
        <v>786.07</v>
      </c>
      <c r="D8" s="8">
        <v>15810837.470000001</v>
      </c>
    </row>
    <row r="9" spans="1:6">
      <c r="A9" s="7">
        <v>2026</v>
      </c>
      <c r="B9" s="7">
        <v>20.210771000000001</v>
      </c>
      <c r="C9" s="8">
        <v>786.07</v>
      </c>
      <c r="D9" s="8">
        <v>15887080.76</v>
      </c>
    </row>
    <row r="10" spans="1:6">
      <c r="A10" s="7">
        <v>2027</v>
      </c>
      <c r="B10" s="7">
        <v>22.575853000000002</v>
      </c>
      <c r="C10" s="8">
        <v>786.07</v>
      </c>
      <c r="D10" s="8">
        <v>17746200.77</v>
      </c>
    </row>
    <row r="11" spans="1:6">
      <c r="A11" s="7">
        <v>2028</v>
      </c>
      <c r="B11" s="7">
        <v>23.437176000000001</v>
      </c>
      <c r="C11" s="8">
        <v>786.07</v>
      </c>
      <c r="D11" s="8">
        <v>18423260.940000001</v>
      </c>
    </row>
    <row r="12" spans="1:6">
      <c r="A12" s="7">
        <v>2029</v>
      </c>
      <c r="B12" s="7">
        <v>29.095680000000002</v>
      </c>
      <c r="C12" s="8">
        <v>786.07</v>
      </c>
      <c r="D12" s="8">
        <v>22871241.18</v>
      </c>
    </row>
    <row r="13" spans="1:6">
      <c r="A13" s="7">
        <v>2030</v>
      </c>
      <c r="B13" s="7">
        <v>39.241106000000002</v>
      </c>
      <c r="C13" s="8">
        <v>786.07</v>
      </c>
      <c r="D13" s="8">
        <v>30846256.190000001</v>
      </c>
    </row>
    <row r="14" spans="1:6">
      <c r="A14" s="7">
        <v>2031</v>
      </c>
      <c r="B14" s="7">
        <v>63.015425999999998</v>
      </c>
      <c r="C14" s="8">
        <v>786.07</v>
      </c>
      <c r="D14" s="8">
        <v>49534535.920000002</v>
      </c>
    </row>
    <row r="15" spans="1:6">
      <c r="A15" s="7">
        <v>2032</v>
      </c>
      <c r="B15" s="7">
        <v>79.651776999999996</v>
      </c>
      <c r="C15" s="8">
        <v>786.07</v>
      </c>
      <c r="D15" s="8">
        <v>62611872.350000001</v>
      </c>
      <c r="F15" s="14"/>
    </row>
    <row r="16" spans="1:6">
      <c r="A16" s="7">
        <v>2033</v>
      </c>
      <c r="B16" s="7">
        <v>93.603195999999997</v>
      </c>
      <c r="C16" s="8">
        <v>786.07</v>
      </c>
      <c r="D16" s="8">
        <v>73578664.280000001</v>
      </c>
    </row>
    <row r="17" spans="1:10">
      <c r="A17" s="15">
        <v>2034</v>
      </c>
      <c r="B17" s="15">
        <v>100.89782068026155</v>
      </c>
      <c r="C17" s="8">
        <v>786.07</v>
      </c>
      <c r="D17" s="8">
        <v>79312749.900000006</v>
      </c>
    </row>
    <row r="19" spans="1:10">
      <c r="A19" s="4" t="s">
        <v>15</v>
      </c>
    </row>
    <row r="20" spans="1:10">
      <c r="A20" t="s">
        <v>16</v>
      </c>
    </row>
    <row r="23" spans="1:10">
      <c r="A23" t="s">
        <v>17</v>
      </c>
    </row>
    <row r="24" spans="1:10">
      <c r="A24" t="s">
        <v>18</v>
      </c>
      <c r="B24" t="s">
        <v>21</v>
      </c>
    </row>
    <row r="25" spans="1:10" ht="42.75" customHeight="1">
      <c r="A25" s="10" t="s">
        <v>19</v>
      </c>
      <c r="B25" s="67" t="s">
        <v>20</v>
      </c>
      <c r="C25" s="67"/>
      <c r="D25" s="67"/>
      <c r="E25" s="67"/>
      <c r="F25" s="67"/>
      <c r="G25" s="67"/>
      <c r="H25" s="67"/>
      <c r="I25" s="67"/>
      <c r="J25" s="67"/>
    </row>
    <row r="26" spans="1:10" ht="42.75" customHeight="1">
      <c r="A26" s="10"/>
      <c r="B26" s="67" t="s">
        <v>24</v>
      </c>
      <c r="C26" s="67"/>
      <c r="D26" s="67"/>
      <c r="E26" s="67"/>
      <c r="F26" s="67"/>
      <c r="G26" s="67"/>
      <c r="H26" s="67"/>
      <c r="I26" s="67"/>
      <c r="J26" s="67"/>
    </row>
    <row r="27" spans="1:10">
      <c r="A27" t="s">
        <v>22</v>
      </c>
      <c r="B27" t="s">
        <v>23</v>
      </c>
    </row>
    <row r="28" spans="1:10">
      <c r="A28" t="s">
        <v>25</v>
      </c>
      <c r="B28" t="s">
        <v>26</v>
      </c>
    </row>
    <row r="30" spans="1:10">
      <c r="B30" t="str">
        <f>CONCATENATE("Pi = 669,24 * [1 + (5 008 / 3 712 - 1)/2] = ",ROUND(669.24*(1 + (5008/3712 - 1)/2),2))</f>
        <v>Pi = 669,24 * [1 + (5 008 / 3 712 - 1)/2] = 786.07</v>
      </c>
    </row>
  </sheetData>
  <mergeCells count="2">
    <mergeCell ref="B25:J25"/>
    <mergeCell ref="B26:J26"/>
  </mergeCells>
  <pageMargins left="0.7" right="0.7" top="0.75" bottom="0.75" header="0.3" footer="0.3"/>
  <pageSetup paperSize="9" scale="73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T72"/>
  <sheetViews>
    <sheetView tabSelected="1" view="pageBreakPreview" zoomScale="60" zoomScaleNormal="61" workbookViewId="0">
      <selection activeCell="J79" sqref="J79"/>
    </sheetView>
  </sheetViews>
  <sheetFormatPr defaultRowHeight="15"/>
  <cols>
    <col min="2" max="2" width="68" customWidth="1"/>
    <col min="3" max="3" width="16.42578125" customWidth="1"/>
    <col min="4" max="4" width="10.5703125" customWidth="1"/>
    <col min="5" max="5" width="13.140625" customWidth="1"/>
    <col min="6" max="6" width="12.7109375" customWidth="1"/>
    <col min="7" max="7" width="15.140625" customWidth="1"/>
    <col min="8" max="8" width="14.42578125" customWidth="1"/>
    <col min="9" max="9" width="13.85546875" customWidth="1"/>
    <col min="10" max="10" width="14.42578125" customWidth="1"/>
    <col min="11" max="11" width="13.7109375" customWidth="1"/>
    <col min="12" max="12" width="13.42578125" customWidth="1"/>
    <col min="13" max="13" width="13.85546875" customWidth="1"/>
    <col min="14" max="14" width="13.7109375" customWidth="1"/>
    <col min="15" max="16" width="14.5703125" customWidth="1"/>
    <col min="17" max="17" width="13.7109375" customWidth="1"/>
    <col min="18" max="18" width="14.140625" customWidth="1"/>
  </cols>
  <sheetData>
    <row r="2" spans="2:18" ht="15.75">
      <c r="B2" s="17" t="s">
        <v>31</v>
      </c>
    </row>
    <row r="3" spans="2:18" ht="20.25">
      <c r="B3" t="s">
        <v>57</v>
      </c>
      <c r="C3" s="18">
        <v>0.14000000000000001</v>
      </c>
      <c r="D3" s="19"/>
      <c r="E3" s="19"/>
      <c r="F3" s="19"/>
      <c r="G3" s="19">
        <v>1</v>
      </c>
      <c r="H3" s="19">
        <f t="shared" ref="H3:R3" si="0">G3+1</f>
        <v>2</v>
      </c>
      <c r="I3" s="19">
        <f t="shared" si="0"/>
        <v>3</v>
      </c>
      <c r="J3" s="19">
        <f t="shared" si="0"/>
        <v>4</v>
      </c>
      <c r="K3" s="19">
        <f t="shared" si="0"/>
        <v>5</v>
      </c>
      <c r="L3" s="19">
        <f t="shared" si="0"/>
        <v>6</v>
      </c>
      <c r="M3" s="19">
        <f t="shared" si="0"/>
        <v>7</v>
      </c>
      <c r="N3" s="19">
        <f t="shared" si="0"/>
        <v>8</v>
      </c>
      <c r="O3" s="19">
        <f t="shared" si="0"/>
        <v>9</v>
      </c>
      <c r="P3" s="19">
        <f t="shared" si="0"/>
        <v>10</v>
      </c>
      <c r="Q3" s="19">
        <f t="shared" si="0"/>
        <v>11</v>
      </c>
      <c r="R3" s="19">
        <f t="shared" si="0"/>
        <v>12</v>
      </c>
    </row>
    <row r="4" spans="2:18" ht="15.75">
      <c r="B4" s="20"/>
      <c r="C4" s="21"/>
      <c r="D4" s="22">
        <f t="shared" ref="D4:R4" si="1">IF(1/(1+$C$3)^(D3-1/2)&gt;1,1,1/(1+$C$3)^(D3-1/2))</f>
        <v>1</v>
      </c>
      <c r="E4" s="22">
        <f t="shared" si="1"/>
        <v>1</v>
      </c>
      <c r="F4" s="22">
        <f t="shared" si="1"/>
        <v>1</v>
      </c>
      <c r="G4" s="22">
        <f t="shared" si="1"/>
        <v>0.93658581158169396</v>
      </c>
      <c r="H4" s="22">
        <f t="shared" si="1"/>
        <v>0.82156650138745069</v>
      </c>
      <c r="I4" s="22">
        <f t="shared" si="1"/>
        <v>0.72067236963811454</v>
      </c>
      <c r="J4" s="22">
        <f t="shared" si="1"/>
        <v>0.63216874529659162</v>
      </c>
      <c r="K4" s="22">
        <f t="shared" si="1"/>
        <v>0.55453398710227331</v>
      </c>
      <c r="L4" s="22">
        <f t="shared" si="1"/>
        <v>0.48643332201953804</v>
      </c>
      <c r="M4" s="22">
        <f t="shared" si="1"/>
        <v>0.42669589650836653</v>
      </c>
      <c r="N4" s="22">
        <f t="shared" si="1"/>
        <v>0.3742946460599707</v>
      </c>
      <c r="O4" s="22">
        <f t="shared" si="1"/>
        <v>0.32832863689471109</v>
      </c>
      <c r="P4" s="22">
        <f t="shared" si="1"/>
        <v>0.28800757622343076</v>
      </c>
      <c r="Q4" s="22">
        <f t="shared" si="1"/>
        <v>0.25263822475739534</v>
      </c>
      <c r="R4" s="22">
        <f t="shared" si="1"/>
        <v>0.22161247785736432</v>
      </c>
    </row>
    <row r="5" spans="2:18" ht="15.75">
      <c r="B5" s="23" t="s">
        <v>32</v>
      </c>
      <c r="C5" s="23" t="s">
        <v>33</v>
      </c>
      <c r="D5" s="23">
        <v>2020</v>
      </c>
      <c r="E5" s="23">
        <f t="shared" ref="E5:F5" si="2">D5+1</f>
        <v>2021</v>
      </c>
      <c r="F5" s="23">
        <f t="shared" si="2"/>
        <v>2022</v>
      </c>
      <c r="G5" s="23">
        <f>F5+1</f>
        <v>2023</v>
      </c>
      <c r="H5" s="23">
        <f t="shared" ref="H5:R5" si="3">G5+1</f>
        <v>2024</v>
      </c>
      <c r="I5" s="23">
        <f t="shared" si="3"/>
        <v>2025</v>
      </c>
      <c r="J5" s="23">
        <f t="shared" si="3"/>
        <v>2026</v>
      </c>
      <c r="K5" s="23">
        <f t="shared" si="3"/>
        <v>2027</v>
      </c>
      <c r="L5" s="23">
        <f t="shared" si="3"/>
        <v>2028</v>
      </c>
      <c r="M5" s="23">
        <f t="shared" si="3"/>
        <v>2029</v>
      </c>
      <c r="N5" s="23">
        <f t="shared" si="3"/>
        <v>2030</v>
      </c>
      <c r="O5" s="23">
        <f t="shared" si="3"/>
        <v>2031</v>
      </c>
      <c r="P5" s="23">
        <f t="shared" si="3"/>
        <v>2032</v>
      </c>
      <c r="Q5" s="23">
        <f t="shared" si="3"/>
        <v>2033</v>
      </c>
      <c r="R5" s="23">
        <f t="shared" si="3"/>
        <v>2034</v>
      </c>
    </row>
    <row r="6" spans="2:18" ht="15.75">
      <c r="B6" s="24" t="s">
        <v>59</v>
      </c>
      <c r="C6" s="25">
        <v>409338.90198999998</v>
      </c>
      <c r="D6" s="25"/>
      <c r="E6" s="25"/>
      <c r="F6" s="25"/>
      <c r="G6" s="25">
        <v>7346.7155499999999</v>
      </c>
      <c r="H6" s="25">
        <v>15369.48668</v>
      </c>
      <c r="I6" s="25">
        <v>15810.83747</v>
      </c>
      <c r="J6" s="25">
        <v>15887.080759999999</v>
      </c>
      <c r="K6" s="25">
        <v>17746.200769999999</v>
      </c>
      <c r="L6" s="25">
        <v>18423.26094</v>
      </c>
      <c r="M6" s="25">
        <v>22871.241180000001</v>
      </c>
      <c r="N6" s="25">
        <v>30846.25619</v>
      </c>
      <c r="O6" s="25">
        <v>49534.535920000002</v>
      </c>
      <c r="P6" s="25">
        <v>62611.872350000005</v>
      </c>
      <c r="Q6" s="25">
        <v>73578.664279999997</v>
      </c>
      <c r="R6" s="25">
        <v>79312.74990000001</v>
      </c>
    </row>
    <row r="7" spans="2:18" ht="15.75">
      <c r="B7" s="24" t="s">
        <v>65</v>
      </c>
      <c r="C7" s="25">
        <v>42800.455469999994</v>
      </c>
      <c r="D7" s="25"/>
      <c r="E7" s="25"/>
      <c r="F7" s="25">
        <v>0</v>
      </c>
      <c r="G7" s="25">
        <v>1692.3942799999998</v>
      </c>
      <c r="H7" s="25">
        <v>1313.69301</v>
      </c>
      <c r="I7" s="25">
        <v>1499.0426</v>
      </c>
      <c r="J7" s="25">
        <v>1591.82125</v>
      </c>
      <c r="K7" s="25">
        <v>1937.4008999999999</v>
      </c>
      <c r="L7" s="25">
        <v>2006.8010300000001</v>
      </c>
      <c r="M7" s="25">
        <v>2471.5060199999994</v>
      </c>
      <c r="N7" s="25">
        <v>3304.4177600000003</v>
      </c>
      <c r="O7" s="25">
        <v>5105.6881599999997</v>
      </c>
      <c r="P7" s="25">
        <v>6478.4497700000002</v>
      </c>
      <c r="Q7" s="25">
        <v>7629.6946399999997</v>
      </c>
      <c r="R7" s="25">
        <v>7769.5460499999999</v>
      </c>
    </row>
    <row r="8" spans="2:18" ht="15.75">
      <c r="B8" s="24" t="s">
        <v>34</v>
      </c>
      <c r="C8" s="56">
        <v>25397.490868555913</v>
      </c>
      <c r="D8" s="25">
        <v>0</v>
      </c>
      <c r="E8" s="25">
        <v>0</v>
      </c>
      <c r="F8" s="25">
        <v>0</v>
      </c>
      <c r="G8" s="25">
        <v>0</v>
      </c>
      <c r="H8" s="56">
        <v>4367.2892361286358</v>
      </c>
      <c r="I8" s="56">
        <v>1202.7104435978513</v>
      </c>
      <c r="J8" s="56">
        <v>1893.7792613102704</v>
      </c>
      <c r="K8" s="56">
        <v>2198.4128145656932</v>
      </c>
      <c r="L8" s="56">
        <v>2248.1258132363346</v>
      </c>
      <c r="M8" s="56">
        <v>2257.9781875718118</v>
      </c>
      <c r="N8" s="56">
        <v>2245.8390224290633</v>
      </c>
      <c r="O8" s="56">
        <v>2245.8390224290633</v>
      </c>
      <c r="P8" s="56">
        <v>2245.8390224290633</v>
      </c>
      <c r="Q8" s="56">
        <v>2245.8390224290633</v>
      </c>
      <c r="R8" s="56">
        <v>2245.8390224290633</v>
      </c>
    </row>
    <row r="9" spans="2:18">
      <c r="B9" s="26" t="s">
        <v>35</v>
      </c>
      <c r="C9" s="27">
        <v>16958.194838555919</v>
      </c>
      <c r="D9" s="27"/>
      <c r="E9" s="27"/>
      <c r="F9" s="27"/>
      <c r="G9" s="27"/>
      <c r="H9" s="27">
        <v>3966.9237661286361</v>
      </c>
      <c r="I9" s="27">
        <v>470.84307359785134</v>
      </c>
      <c r="J9" s="27">
        <v>1081.8833513102704</v>
      </c>
      <c r="K9" s="27">
        <v>1386.5169045656933</v>
      </c>
      <c r="L9" s="27">
        <v>1436.2299032363348</v>
      </c>
      <c r="M9" s="27">
        <v>1446.0822775718118</v>
      </c>
      <c r="N9" s="27">
        <v>1433.9431124290636</v>
      </c>
      <c r="O9" s="27">
        <v>1433.9431124290636</v>
      </c>
      <c r="P9" s="27">
        <v>1433.9431124290636</v>
      </c>
      <c r="Q9" s="27">
        <v>1433.9431124290636</v>
      </c>
      <c r="R9" s="27">
        <v>1433.9431124290636</v>
      </c>
    </row>
    <row r="10" spans="2:18">
      <c r="B10" s="26" t="s">
        <v>58</v>
      </c>
      <c r="C10" s="27">
        <v>8439.2960300000013</v>
      </c>
      <c r="D10" s="27"/>
      <c r="E10" s="27"/>
      <c r="F10" s="27"/>
      <c r="G10" s="27"/>
      <c r="H10" s="27">
        <v>400.36547000000002</v>
      </c>
      <c r="I10" s="27">
        <v>731.86737000000005</v>
      </c>
      <c r="J10" s="27">
        <v>811.89590999999996</v>
      </c>
      <c r="K10" s="27">
        <v>811.89590999999996</v>
      </c>
      <c r="L10" s="27">
        <v>811.89590999999996</v>
      </c>
      <c r="M10" s="27">
        <v>811.89590999999996</v>
      </c>
      <c r="N10" s="27">
        <v>811.89590999999996</v>
      </c>
      <c r="O10" s="27">
        <v>811.89590999999996</v>
      </c>
      <c r="P10" s="27">
        <v>811.89590999999996</v>
      </c>
      <c r="Q10" s="27">
        <v>811.89590999999996</v>
      </c>
      <c r="R10" s="27">
        <v>811.89590999999996</v>
      </c>
    </row>
    <row r="11" spans="2:18">
      <c r="B11" s="26"/>
      <c r="C11" s="27"/>
      <c r="D11" s="27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</row>
    <row r="12" spans="2:18" ht="15.75">
      <c r="B12" s="24" t="s">
        <v>36</v>
      </c>
      <c r="C12" s="25">
        <v>484089.40883999993</v>
      </c>
      <c r="D12" s="25">
        <v>0</v>
      </c>
      <c r="E12" s="25">
        <v>0</v>
      </c>
      <c r="F12" s="25">
        <v>0</v>
      </c>
      <c r="G12" s="25">
        <v>0</v>
      </c>
      <c r="H12" s="25">
        <v>44061.48444</v>
      </c>
      <c r="I12" s="25">
        <v>44002.792439999997</v>
      </c>
      <c r="J12" s="25">
        <v>44002.792439999997</v>
      </c>
      <c r="K12" s="25">
        <v>44002.792439999997</v>
      </c>
      <c r="L12" s="25">
        <v>44002.792439999997</v>
      </c>
      <c r="M12" s="25">
        <v>44002.792439999997</v>
      </c>
      <c r="N12" s="25">
        <v>44002.792439999997</v>
      </c>
      <c r="O12" s="25">
        <v>44002.792439999997</v>
      </c>
      <c r="P12" s="25">
        <v>44002.792439999997</v>
      </c>
      <c r="Q12" s="25">
        <v>44002.792439999997</v>
      </c>
      <c r="R12" s="25">
        <v>44002.792439999997</v>
      </c>
    </row>
    <row r="13" spans="2:18" ht="15.75">
      <c r="B13" s="24" t="s">
        <v>37</v>
      </c>
      <c r="C13" s="25">
        <v>161229.09542382136</v>
      </c>
      <c r="D13" s="25">
        <v>0</v>
      </c>
      <c r="E13" s="25">
        <v>0</v>
      </c>
      <c r="F13" s="25">
        <v>0</v>
      </c>
      <c r="G13" s="25">
        <v>0</v>
      </c>
      <c r="H13" s="25">
        <v>19504.867520110001</v>
      </c>
      <c r="I13" s="25">
        <v>18536.806089999998</v>
      </c>
      <c r="J13" s="25">
        <v>17568.744653020003</v>
      </c>
      <c r="K13" s="25">
        <v>16548.377422371646</v>
      </c>
      <c r="L13" s="25">
        <v>15545.445457379419</v>
      </c>
      <c r="M13" s="25">
        <v>14542.51349238719</v>
      </c>
      <c r="N13" s="25">
        <v>13539.581527394959</v>
      </c>
      <c r="O13" s="25">
        <v>12605.817284126331</v>
      </c>
      <c r="P13" s="25">
        <v>11736.450574876229</v>
      </c>
      <c r="Q13" s="25">
        <v>10927.040190401998</v>
      </c>
      <c r="R13" s="25">
        <v>10173.451211753576</v>
      </c>
    </row>
    <row r="14" spans="2:18" ht="15.75">
      <c r="B14" s="24" t="s">
        <v>38</v>
      </c>
      <c r="C14" s="25">
        <v>1191500</v>
      </c>
      <c r="D14" s="25">
        <v>34900</v>
      </c>
      <c r="E14" s="25">
        <v>214500</v>
      </c>
      <c r="F14" s="25">
        <v>507200</v>
      </c>
      <c r="G14" s="25">
        <v>434900</v>
      </c>
      <c r="H14" s="25">
        <v>0</v>
      </c>
      <c r="I14" s="25">
        <v>0</v>
      </c>
      <c r="J14" s="25">
        <v>0</v>
      </c>
      <c r="K14" s="25">
        <v>0</v>
      </c>
      <c r="L14" s="25">
        <v>0</v>
      </c>
      <c r="M14" s="25">
        <v>0</v>
      </c>
      <c r="N14" s="25">
        <v>0</v>
      </c>
      <c r="O14" s="25">
        <v>0</v>
      </c>
      <c r="P14" s="25">
        <v>0</v>
      </c>
      <c r="Q14" s="25">
        <v>0</v>
      </c>
      <c r="R14" s="25">
        <v>0</v>
      </c>
    </row>
    <row r="15" spans="2:18">
      <c r="B15" s="26" t="s">
        <v>60</v>
      </c>
      <c r="C15" s="27"/>
      <c r="D15" s="27">
        <v>34900</v>
      </c>
      <c r="E15" s="27">
        <v>214500</v>
      </c>
      <c r="F15" s="27">
        <v>507200</v>
      </c>
      <c r="G15" s="27">
        <v>434900</v>
      </c>
      <c r="H15" s="27"/>
      <c r="I15" s="27"/>
      <c r="J15" s="27"/>
      <c r="K15" s="27"/>
      <c r="L15" s="27"/>
      <c r="M15" s="27"/>
      <c r="N15" s="27"/>
      <c r="O15" s="27"/>
      <c r="P15" s="27"/>
      <c r="Q15" s="27"/>
      <c r="R15" s="27"/>
    </row>
    <row r="16" spans="2:18">
      <c r="B16" s="48" t="s">
        <v>39</v>
      </c>
      <c r="C16" s="49">
        <v>-218576.63767237726</v>
      </c>
      <c r="D16" s="49">
        <v>0</v>
      </c>
      <c r="E16" s="49">
        <v>0</v>
      </c>
      <c r="F16" s="49">
        <v>0</v>
      </c>
      <c r="G16" s="49">
        <v>9039.1098299999994</v>
      </c>
      <c r="H16" s="49">
        <v>-51250.461506238629</v>
      </c>
      <c r="I16" s="49">
        <v>-46432.428903597851</v>
      </c>
      <c r="J16" s="49">
        <v>-45986.414344330275</v>
      </c>
      <c r="K16" s="49">
        <v>-43065.981006937334</v>
      </c>
      <c r="L16" s="49">
        <v>-41366.30174061576</v>
      </c>
      <c r="M16" s="49">
        <v>-35460.536919958991</v>
      </c>
      <c r="N16" s="49">
        <v>-25637.539039824027</v>
      </c>
      <c r="O16" s="49">
        <v>-4214.2246665553903</v>
      </c>
      <c r="P16" s="49">
        <v>11105.24008269472</v>
      </c>
      <c r="Q16" s="49">
        <v>24032.687267168942</v>
      </c>
      <c r="R16" s="49">
        <v>30660.213275817376</v>
      </c>
    </row>
    <row r="17" spans="2:20">
      <c r="B17" s="48" t="s">
        <v>63</v>
      </c>
      <c r="C17" s="49"/>
      <c r="D17" s="49"/>
      <c r="E17" s="49"/>
      <c r="F17" s="49"/>
      <c r="G17" s="49">
        <v>2259.7774574999999</v>
      </c>
      <c r="H17" s="49"/>
      <c r="I17" s="49"/>
      <c r="J17" s="49"/>
      <c r="K17" s="49"/>
      <c r="L17" s="49"/>
      <c r="M17" s="49"/>
      <c r="N17" s="49"/>
      <c r="O17" s="49"/>
      <c r="P17" s="49">
        <v>2776.3100206736799</v>
      </c>
      <c r="Q17" s="49">
        <v>6008.1718167922354</v>
      </c>
      <c r="R17" s="49">
        <v>7665.0533189543439</v>
      </c>
    </row>
    <row r="18" spans="2:20">
      <c r="B18" s="48" t="s">
        <v>40</v>
      </c>
      <c r="C18" s="49">
        <v>246803.45855370251</v>
      </c>
      <c r="D18" s="49">
        <v>0</v>
      </c>
      <c r="E18" s="49">
        <v>0</v>
      </c>
      <c r="F18" s="49">
        <v>0</v>
      </c>
      <c r="G18" s="49">
        <v>6779.3323724999991</v>
      </c>
      <c r="H18" s="49">
        <v>-7188.977066238629</v>
      </c>
      <c r="I18" s="49">
        <v>-2429.6364635978534</v>
      </c>
      <c r="J18" s="49">
        <v>-1983.6219043302772</v>
      </c>
      <c r="K18" s="49">
        <v>936.81143306266313</v>
      </c>
      <c r="L18" s="49">
        <v>2636.4906993842378</v>
      </c>
      <c r="M18" s="49">
        <v>8542.2555200410061</v>
      </c>
      <c r="N18" s="49">
        <v>18365.25340017597</v>
      </c>
      <c r="O18" s="49">
        <v>39788.567773444607</v>
      </c>
      <c r="P18" s="49">
        <v>52331.722502021039</v>
      </c>
      <c r="Q18" s="49">
        <v>62027.307890376702</v>
      </c>
      <c r="R18" s="49">
        <v>66997.952396863024</v>
      </c>
    </row>
    <row r="19" spans="2:20">
      <c r="B19" s="48" t="s">
        <v>41</v>
      </c>
      <c r="C19" s="49">
        <v>-944696.54144629743</v>
      </c>
      <c r="D19" s="49">
        <v>-34900</v>
      </c>
      <c r="E19" s="49">
        <v>-214500</v>
      </c>
      <c r="F19" s="49">
        <v>-507200</v>
      </c>
      <c r="G19" s="49">
        <v>-428120.66762750002</v>
      </c>
      <c r="H19" s="49">
        <v>-7188.977066238629</v>
      </c>
      <c r="I19" s="49">
        <v>-2429.6364635978534</v>
      </c>
      <c r="J19" s="49">
        <v>-1983.6219043302772</v>
      </c>
      <c r="K19" s="49">
        <v>936.81143306266313</v>
      </c>
      <c r="L19" s="49">
        <v>2636.4906993842378</v>
      </c>
      <c r="M19" s="49">
        <v>8542.2555200410061</v>
      </c>
      <c r="N19" s="49">
        <v>18365.25340017597</v>
      </c>
      <c r="O19" s="49">
        <v>39788.567773444607</v>
      </c>
      <c r="P19" s="49">
        <v>52331.722502021039</v>
      </c>
      <c r="Q19" s="49">
        <v>62027.307890376702</v>
      </c>
      <c r="R19" s="49">
        <v>66997.952396863024</v>
      </c>
    </row>
    <row r="20" spans="2:20">
      <c r="B20" s="48" t="s">
        <v>42</v>
      </c>
      <c r="C20" s="49">
        <v>-14702543.987774797</v>
      </c>
      <c r="D20" s="49">
        <v>-34900</v>
      </c>
      <c r="E20" s="49">
        <v>-249400</v>
      </c>
      <c r="F20" s="49">
        <v>-756600</v>
      </c>
      <c r="G20" s="49">
        <v>-1184720.6676274999</v>
      </c>
      <c r="H20" s="49">
        <v>-1191909.6446937385</v>
      </c>
      <c r="I20" s="49">
        <v>-1194339.2811573364</v>
      </c>
      <c r="J20" s="49">
        <v>-1196322.9030616668</v>
      </c>
      <c r="K20" s="49">
        <v>-1195386.0916286041</v>
      </c>
      <c r="L20" s="49">
        <v>-1192749.60092922</v>
      </c>
      <c r="M20" s="49">
        <v>-1184207.3454091789</v>
      </c>
      <c r="N20" s="49">
        <v>-1165842.0920090028</v>
      </c>
      <c r="O20" s="49">
        <v>-1126053.5242355582</v>
      </c>
      <c r="P20" s="49">
        <v>-1073721.8017335371</v>
      </c>
      <c r="Q20" s="49">
        <v>-1011694.4938431605</v>
      </c>
      <c r="R20" s="49">
        <v>-944696.54144629743</v>
      </c>
    </row>
    <row r="21" spans="2:20">
      <c r="B21" s="48" t="s">
        <v>43</v>
      </c>
      <c r="C21" s="49">
        <v>-1095508.2792401887</v>
      </c>
      <c r="D21" s="49">
        <v>-34900</v>
      </c>
      <c r="E21" s="49">
        <v>-214500</v>
      </c>
      <c r="F21" s="49">
        <v>-507200</v>
      </c>
      <c r="G21" s="49">
        <v>-400971.74294479878</v>
      </c>
      <c r="H21" s="49">
        <v>-5906.2227368642898</v>
      </c>
      <c r="I21" s="49">
        <v>-1750.9718675802337</v>
      </c>
      <c r="J21" s="49">
        <v>-1253.9837704033071</v>
      </c>
      <c r="K21" s="49">
        <v>519.49377913923297</v>
      </c>
      <c r="L21" s="49">
        <v>1282.4769293750901</v>
      </c>
      <c r="M21" s="49">
        <v>3644.9453773274399</v>
      </c>
      <c r="N21" s="49">
        <v>6874.0160212205383</v>
      </c>
      <c r="O21" s="49">
        <v>13063.726221047898</v>
      </c>
      <c r="P21" s="49">
        <v>15071.93255740425</v>
      </c>
      <c r="Q21" s="49">
        <v>15670.46895190515</v>
      </c>
      <c r="R21" s="49">
        <v>14847.582242038556</v>
      </c>
    </row>
    <row r="22" spans="2:20" ht="15.75">
      <c r="B22" s="29" t="s">
        <v>44</v>
      </c>
      <c r="C22" s="30">
        <v>-1095508.2792401887</v>
      </c>
      <c r="D22" s="30">
        <v>-34900</v>
      </c>
      <c r="E22" s="30">
        <v>-249400</v>
      </c>
      <c r="F22" s="30">
        <v>-756600</v>
      </c>
      <c r="G22" s="30">
        <v>-1157571.7429447989</v>
      </c>
      <c r="H22" s="30">
        <v>-1163477.9656816632</v>
      </c>
      <c r="I22" s="30">
        <v>-1165228.9375492434</v>
      </c>
      <c r="J22" s="30">
        <v>-1166482.9213196468</v>
      </c>
      <c r="K22" s="30">
        <v>-1165963.4275405076</v>
      </c>
      <c r="L22" s="30">
        <v>-1164680.9506111324</v>
      </c>
      <c r="M22" s="30">
        <v>-1161036.0052338049</v>
      </c>
      <c r="N22" s="30">
        <v>-1154161.9892125844</v>
      </c>
      <c r="O22" s="30">
        <v>-1141098.2629915366</v>
      </c>
      <c r="P22" s="30">
        <v>-1126026.3304341324</v>
      </c>
      <c r="Q22" s="30">
        <v>-1110355.8614822272</v>
      </c>
      <c r="R22" s="30">
        <v>-1095508.2792401887</v>
      </c>
    </row>
    <row r="23" spans="2:20" ht="15.75">
      <c r="B23" s="29" t="s">
        <v>45</v>
      </c>
      <c r="C23" s="50">
        <v>8.0563760604121959E-2</v>
      </c>
      <c r="E23" s="52"/>
      <c r="G23" s="54"/>
      <c r="H23" s="46"/>
      <c r="I23" s="46"/>
      <c r="J23" s="46"/>
      <c r="T23" s="47"/>
    </row>
    <row r="24" spans="2:20" ht="15.75">
      <c r="B24" s="31"/>
      <c r="C24" s="51"/>
      <c r="D24" s="32"/>
      <c r="E24" s="32"/>
      <c r="F24" s="32"/>
      <c r="G24" s="54"/>
      <c r="H24" s="54"/>
      <c r="I24" s="54"/>
      <c r="J24" s="54"/>
      <c r="K24" s="54"/>
      <c r="L24" s="54"/>
      <c r="M24" s="54"/>
      <c r="N24" s="54"/>
      <c r="O24" s="54"/>
      <c r="P24" s="54"/>
      <c r="Q24" s="54"/>
      <c r="R24" s="54"/>
    </row>
    <row r="25" spans="2:20" ht="15.75">
      <c r="B25" s="31"/>
      <c r="C25" s="5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</row>
    <row r="26" spans="2:20" ht="15.75">
      <c r="B26" s="23" t="s">
        <v>32</v>
      </c>
      <c r="C26" s="23" t="s">
        <v>33</v>
      </c>
      <c r="D26" s="34">
        <v>2020</v>
      </c>
      <c r="E26" s="34">
        <v>2021</v>
      </c>
      <c r="F26" s="34">
        <v>2022</v>
      </c>
      <c r="G26" s="34">
        <v>2023</v>
      </c>
      <c r="H26" s="34">
        <v>2024</v>
      </c>
      <c r="I26" s="34">
        <v>2025</v>
      </c>
      <c r="J26" s="34">
        <v>2026</v>
      </c>
      <c r="K26" s="34">
        <v>2027</v>
      </c>
      <c r="L26" s="34">
        <v>2028</v>
      </c>
      <c r="M26" s="34">
        <v>2029</v>
      </c>
      <c r="N26" s="34">
        <v>2030</v>
      </c>
      <c r="O26" s="34">
        <v>2031</v>
      </c>
      <c r="P26" s="34">
        <v>2032</v>
      </c>
      <c r="Q26" s="34">
        <v>2033</v>
      </c>
      <c r="R26" s="34">
        <v>2034</v>
      </c>
    </row>
    <row r="27" spans="2:20" ht="15.75">
      <c r="B27" s="24" t="s">
        <v>46</v>
      </c>
      <c r="C27" s="25">
        <v>524260</v>
      </c>
      <c r="D27" s="25">
        <v>0</v>
      </c>
      <c r="E27" s="25">
        <v>0</v>
      </c>
      <c r="F27" s="25">
        <v>0</v>
      </c>
      <c r="G27" s="25">
        <v>0</v>
      </c>
      <c r="H27" s="25">
        <v>47660</v>
      </c>
      <c r="I27" s="25">
        <v>47660</v>
      </c>
      <c r="J27" s="25">
        <v>47660</v>
      </c>
      <c r="K27" s="25">
        <v>47660</v>
      </c>
      <c r="L27" s="25">
        <v>47660</v>
      </c>
      <c r="M27" s="25">
        <v>47660</v>
      </c>
      <c r="N27" s="25">
        <v>47660</v>
      </c>
      <c r="O27" s="25">
        <v>47660</v>
      </c>
      <c r="P27" s="25">
        <v>47660</v>
      </c>
      <c r="Q27" s="25">
        <v>47660</v>
      </c>
      <c r="R27" s="25">
        <v>47660</v>
      </c>
      <c r="S27" s="35"/>
    </row>
    <row r="28" spans="2:20" ht="15.75">
      <c r="B28" s="36" t="s">
        <v>47</v>
      </c>
      <c r="C28" s="37"/>
      <c r="D28" s="37"/>
      <c r="E28" s="37"/>
      <c r="F28" s="37"/>
      <c r="G28" s="37"/>
      <c r="H28" s="37">
        <v>1191500</v>
      </c>
      <c r="I28" s="37">
        <v>1191500</v>
      </c>
      <c r="J28" s="37">
        <v>1191500</v>
      </c>
      <c r="K28" s="37">
        <v>1191500</v>
      </c>
      <c r="L28" s="37">
        <v>1191500</v>
      </c>
      <c r="M28" s="37">
        <v>1191500</v>
      </c>
      <c r="N28" s="37">
        <v>1191500</v>
      </c>
      <c r="O28" s="37">
        <v>1191500</v>
      </c>
      <c r="P28" s="37">
        <v>1191500</v>
      </c>
      <c r="Q28" s="37">
        <v>1191500</v>
      </c>
      <c r="R28" s="37">
        <v>1191500</v>
      </c>
    </row>
    <row r="29" spans="2:20" ht="15.75">
      <c r="B29" s="36" t="s">
        <v>48</v>
      </c>
      <c r="C29" s="37"/>
      <c r="D29" s="37"/>
      <c r="E29" s="37"/>
      <c r="F29" s="37"/>
      <c r="G29" s="37"/>
      <c r="H29" s="37">
        <v>1167670</v>
      </c>
      <c r="I29" s="37">
        <v>1120010</v>
      </c>
      <c r="J29" s="37">
        <v>1072350</v>
      </c>
      <c r="K29" s="37">
        <v>1024690</v>
      </c>
      <c r="L29" s="37">
        <v>977030</v>
      </c>
      <c r="M29" s="37">
        <v>929370</v>
      </c>
      <c r="N29" s="37">
        <v>881710</v>
      </c>
      <c r="O29" s="37">
        <v>834050</v>
      </c>
      <c r="P29" s="37">
        <v>786390</v>
      </c>
      <c r="Q29" s="37">
        <v>738730</v>
      </c>
      <c r="R29" s="37">
        <v>691070</v>
      </c>
    </row>
    <row r="30" spans="2:20" ht="15.75">
      <c r="B30" s="24" t="s">
        <v>37</v>
      </c>
      <c r="C30" s="25">
        <v>224907.54</v>
      </c>
      <c r="D30" s="25">
        <v>0</v>
      </c>
      <c r="E30" s="25">
        <v>0</v>
      </c>
      <c r="F30" s="25">
        <v>0</v>
      </c>
      <c r="G30" s="25">
        <v>0</v>
      </c>
      <c r="H30" s="25">
        <v>25688.739999999998</v>
      </c>
      <c r="I30" s="25">
        <v>24640.219999999998</v>
      </c>
      <c r="J30" s="25">
        <v>23591.699999999997</v>
      </c>
      <c r="K30" s="25">
        <v>22543.18</v>
      </c>
      <c r="L30" s="25">
        <v>21494.66</v>
      </c>
      <c r="M30" s="25">
        <v>20446.14</v>
      </c>
      <c r="N30" s="25">
        <v>19397.62</v>
      </c>
      <c r="O30" s="25">
        <v>18349.099999999999</v>
      </c>
      <c r="P30" s="25">
        <v>17300.579999999998</v>
      </c>
      <c r="Q30" s="25">
        <v>16252.06</v>
      </c>
      <c r="R30" s="25">
        <v>15203.539999999999</v>
      </c>
      <c r="S30" s="35"/>
    </row>
    <row r="31" spans="2:20">
      <c r="B31" t="s">
        <v>49</v>
      </c>
    </row>
    <row r="33" spans="2:18" ht="15.75">
      <c r="B33" s="17" t="s">
        <v>50</v>
      </c>
    </row>
    <row r="34" spans="2:18" ht="15.75">
      <c r="B34" s="17"/>
    </row>
    <row r="35" spans="2:18" ht="15.75">
      <c r="B35" s="38" t="s">
        <v>32</v>
      </c>
      <c r="C35" s="39" t="s">
        <v>33</v>
      </c>
      <c r="D35" s="40">
        <v>2020</v>
      </c>
      <c r="E35" s="40">
        <v>2021</v>
      </c>
      <c r="F35" s="40">
        <v>2022</v>
      </c>
      <c r="G35" s="40">
        <v>2023</v>
      </c>
      <c r="H35" s="40">
        <v>2024</v>
      </c>
      <c r="I35" s="40">
        <v>2025</v>
      </c>
      <c r="J35" s="40">
        <v>2026</v>
      </c>
      <c r="K35" s="40">
        <v>2027</v>
      </c>
      <c r="L35" s="40">
        <v>2028</v>
      </c>
      <c r="M35" s="40">
        <v>2029</v>
      </c>
      <c r="N35" s="40">
        <v>2030</v>
      </c>
      <c r="O35" s="40">
        <v>2031</v>
      </c>
      <c r="P35" s="40">
        <v>2032</v>
      </c>
      <c r="Q35" s="40">
        <v>2033</v>
      </c>
      <c r="R35" s="40">
        <v>2034</v>
      </c>
    </row>
    <row r="36" spans="2:18" ht="15.75">
      <c r="B36" s="41" t="s">
        <v>51</v>
      </c>
      <c r="C36" s="42">
        <v>1191500</v>
      </c>
      <c r="D36" s="43">
        <v>34900</v>
      </c>
      <c r="E36" s="43">
        <v>214500</v>
      </c>
      <c r="F36" s="43">
        <v>507200</v>
      </c>
      <c r="G36" s="43">
        <v>434900</v>
      </c>
      <c r="H36" s="43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15.75">
      <c r="B37" s="41" t="s">
        <v>52</v>
      </c>
      <c r="C37" s="42">
        <v>178614.19050000003</v>
      </c>
      <c r="D37" s="43">
        <v>5231.7543000000005</v>
      </c>
      <c r="E37" s="43">
        <v>32155.051500000001</v>
      </c>
      <c r="F37" s="43">
        <v>76032.830400000006</v>
      </c>
      <c r="G37" s="43">
        <v>65194.554300000003</v>
      </c>
      <c r="H37" s="43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31.5">
      <c r="B38" s="44" t="s">
        <v>64</v>
      </c>
      <c r="C38" s="45">
        <v>-0.85009299999999999</v>
      </c>
      <c r="D38" s="43"/>
      <c r="E38" s="43"/>
      <c r="F38" s="43"/>
      <c r="G38" s="43"/>
      <c r="H38" s="43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15.75">
      <c r="B39" s="41" t="s">
        <v>53</v>
      </c>
      <c r="C39" s="42">
        <v>22716.202229999999</v>
      </c>
      <c r="D39" s="43"/>
      <c r="E39" s="43"/>
      <c r="F39" s="43"/>
      <c r="G39" s="43">
        <v>7346.7155499999999</v>
      </c>
      <c r="H39" s="43">
        <v>15369.48668</v>
      </c>
      <c r="I39" s="43">
        <v>15810.83747</v>
      </c>
      <c r="J39" s="43">
        <v>15887.080759999999</v>
      </c>
      <c r="K39" s="43">
        <v>17746.200769999999</v>
      </c>
      <c r="L39" s="43">
        <v>18423.26094</v>
      </c>
      <c r="M39" s="43">
        <v>22871.241180000001</v>
      </c>
      <c r="N39" s="43">
        <v>30846.25619</v>
      </c>
      <c r="O39" s="43">
        <v>49534.535920000002</v>
      </c>
      <c r="P39" s="43">
        <v>62611.872350000005</v>
      </c>
      <c r="Q39" s="43">
        <v>73578.664279999997</v>
      </c>
      <c r="R39" s="43">
        <v>79312.74990000001</v>
      </c>
    </row>
    <row r="40" spans="2:18" ht="15.75">
      <c r="B40" s="41" t="s">
        <v>54</v>
      </c>
      <c r="C40" s="42">
        <v>42820.041203549998</v>
      </c>
      <c r="D40" s="43"/>
      <c r="E40" s="43"/>
      <c r="F40" s="43"/>
      <c r="G40" s="43">
        <v>13848.558811749999</v>
      </c>
      <c r="H40" s="43">
        <v>28971.4823918</v>
      </c>
      <c r="I40" s="43">
        <v>29803.428630950002</v>
      </c>
      <c r="J40" s="43">
        <v>29947.147232599997</v>
      </c>
      <c r="K40" s="43">
        <v>33451.588451449999</v>
      </c>
      <c r="L40" s="43">
        <v>34727.846871900001</v>
      </c>
      <c r="M40" s="43">
        <v>43112.2896243</v>
      </c>
      <c r="N40" s="43">
        <v>58145.192918150002</v>
      </c>
      <c r="O40" s="43">
        <v>93372.600209199998</v>
      </c>
      <c r="P40" s="43">
        <v>118023.37937975001</v>
      </c>
      <c r="Q40" s="43">
        <v>138695.7821678</v>
      </c>
      <c r="R40" s="43">
        <v>149504.53356150002</v>
      </c>
    </row>
    <row r="41" spans="2:18" ht="31.5">
      <c r="B41" s="44" t="s">
        <v>62</v>
      </c>
      <c r="C41" s="45">
        <v>0.88500000000000001</v>
      </c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3" spans="2:18">
      <c r="B43" t="s">
        <v>55</v>
      </c>
      <c r="C43" s="46">
        <f>C37-C36</f>
        <v>-1012885.8095</v>
      </c>
      <c r="D43">
        <v>0.14990700000000001</v>
      </c>
      <c r="I43" s="57"/>
      <c r="J43" s="57"/>
      <c r="K43" s="57"/>
      <c r="L43" s="57"/>
      <c r="M43" s="57"/>
      <c r="N43" s="57"/>
      <c r="O43" s="57"/>
      <c r="P43" s="57"/>
      <c r="Q43" s="57"/>
      <c r="R43" s="57"/>
    </row>
    <row r="44" spans="2:18">
      <c r="B44" t="s">
        <v>56</v>
      </c>
      <c r="C44" s="46">
        <f>C40-C39</f>
        <v>20103.838973549999</v>
      </c>
    </row>
    <row r="45" spans="2:18">
      <c r="C45" s="47"/>
    </row>
    <row r="52" spans="9:10">
      <c r="J52" s="47"/>
    </row>
    <row r="63" spans="9:10">
      <c r="I63" s="57"/>
    </row>
    <row r="64" spans="9:10">
      <c r="I64" s="57"/>
    </row>
    <row r="65" spans="9:9">
      <c r="I65" s="57"/>
    </row>
    <row r="66" spans="9:9">
      <c r="I66" s="57"/>
    </row>
    <row r="67" spans="9:9">
      <c r="I67" s="57"/>
    </row>
    <row r="68" spans="9:9">
      <c r="I68" s="57"/>
    </row>
    <row r="69" spans="9:9">
      <c r="I69" s="57"/>
    </row>
    <row r="70" spans="9:9">
      <c r="I70" s="57"/>
    </row>
    <row r="71" spans="9:9">
      <c r="I71" s="57"/>
    </row>
    <row r="72" spans="9:9">
      <c r="I72" s="57"/>
    </row>
  </sheetData>
  <pageMargins left="0.70866141732283472" right="0.70866141732283472" top="0.74803149606299213" bottom="0.74803149606299213" header="0.31496062992125984" footer="0.31496062992125984"/>
  <pageSetup paperSize="9" scale="43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Пр 1. Лист 1. Ан затр. и выг.</vt:lpstr>
      <vt:lpstr>Пр 1 Лист 2 Расч. пдаты за выбр</vt:lpstr>
      <vt:lpstr>Пр 1. Лист 3. Выручка за ПНГ</vt:lpstr>
      <vt:lpstr>Пр 1. Лист 4 Эталонный анализ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Купраш Илья Валерьевич</dc:creator>
  <cp:lastModifiedBy>Кривых Игорь Александрович</cp:lastModifiedBy>
  <cp:revision>30</cp:revision>
  <cp:lastPrinted>2026-06-05T04:11:44Z</cp:lastPrinted>
  <dcterms:created xsi:type="dcterms:W3CDTF">2023-09-27T11:13:53Z</dcterms:created>
  <dcterms:modified xsi:type="dcterms:W3CDTF">2026-07-01T03:58:26Z</dcterms:modified>
  <dc:language>ru-RU</dc:language>
</cp:coreProperties>
</file>